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45aa97128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42cd703c87aa4763"/>
    <x:sheet xmlns:r="http://schemas.openxmlformats.org/officeDocument/2006/relationships" name="Summary" sheetId="2" r:id="Rf20a8d047a444515"/>
    <x:sheet xmlns:r="http://schemas.openxmlformats.org/officeDocument/2006/relationships" name="Published Results" sheetId="3" r:id="R4b7bb89e5a91489c"/>
    <x:sheet xmlns:r="http://schemas.openxmlformats.org/officeDocument/2006/relationships" name="Sensitivity Check" sheetId="4" r:id="R10087dbc2db24a80"/>
    <x:sheet xmlns:r="http://schemas.openxmlformats.org/officeDocument/2006/relationships" name="Derived Flags" sheetId="5" r:id="R054d984f6a714f6a"/>
    <x:sheet xmlns:r="http://schemas.openxmlformats.org/officeDocument/2006/relationships" name="Manual Data" sheetId="6" r:id="R622062979873426e"/>
    <x:sheet xmlns:r="http://schemas.openxmlformats.org/officeDocument/2006/relationships" name="Technical Data" sheetId="7" r:id="R5aebc91a217646d3"/>
    <x:sheet xmlns:r="http://schemas.openxmlformats.org/officeDocument/2006/relationships" name="QA Checks" sheetId="8" r:id="Ra25405d93e4e48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00"/>
    <x:numFmt numFmtId="201" formatCode="0"/>
    <x:numFmt numFmtId="202" formatCode="0.0%"/>
    <x:numFmt numFmtId="203" formatCode="0.00"/>
  </x:numFmts>
  <x:fonts count="1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626A72"/>
      <x:name val="Carlito"/>
    </x:font>
    <x:font>
      <x:b/>
      <x:sz val="11"/>
      <x:color rgb="FF1A1A1A"/>
      <x:name val="Carlito"/>
    </x:font>
    <x:font>
      <x:sz val="10"/>
      <x:color rgb="FF1A1A1A"/>
      <x:name val="Carlito"/>
    </x:font>
    <x:font>
      <x:i/>
      <x:sz val="11"/>
      <x:color rgb="FF7A5800"/>
      <x:name val="Carlito"/>
    </x:font>
    <x:font>
      <x:sz val="10"/>
      <x:color rgb="FF7A5800"/>
      <x:name val="Carlito"/>
    </x:font>
    <x:font>
      <x:b/>
      <x:sz val="11"/>
      <x:color rgb="FF3F5C78"/>
      <x:name val="Carlito"/>
    </x:font>
    <x:font>
      <x:i/>
      <x:sz val="10"/>
      <x:color rgb="FF17324D"/>
      <x:name val="Carlito"/>
    </x:font>
    <x:font>
      <x:b/>
      <x:sz val="10"/>
      <x:color rgb="FFFFFFFF"/>
      <x:name val="Carlito"/>
    </x:font>
    <x:font>
      <x:sz val="9"/>
      <x:color rgb="FF1A1A1A"/>
      <x:name val="Carlito"/>
    </x:font>
    <x:font>
      <x:sz val="9"/>
      <x:color rgb="FF7A5800"/>
      <x:name val="Carlito"/>
    </x:font>
    <x:font>
      <x:sz val="9"/>
      <x:name val="Carlito"/>
    </x:font>
    <x:font>
      <x:b/>
      <x:sz val="9"/>
      <x:color rgb="FF17324D"/>
      <x:name val="Carlito"/>
    </x:font>
    <x:font>
      <x:sz val="10"/>
      <x:name val="Carlito"/>
    </x:font>
  </x:fonts>
  <x:fills count="18">
    <x:fill>
      <x:patternFill patternType="none"/>
    </x:fill>
    <x:fill>
      <x:patternFill patternType="gray125"/>
    </x:fill>
    <x:fill>
      <x:patternFill patternType="solid">
        <x:fgColor rgb="FF3F5C78"/>
      </x:patternFill>
    </x:fill>
    <x:fill>
      <x:patternFill patternType="solid">
        <x:fgColor rgb="FFF4F6F7"/>
      </x:patternFill>
    </x:fill>
    <x:fill>
      <x:patternFill patternType="solid">
        <x:fgColor rgb="FFE8EEF3"/>
      </x:patternFill>
    </x:fill>
    <x:fill>
      <x:patternFill patternType="solid">
        <x:fgColor rgb="FFFFF1C7"/>
      </x:patternFill>
    </x:fill>
    <x:fill>
      <x:patternFill patternType="solid">
        <x:fgColor rgb="FF17324D"/>
      </x:patternFill>
    </x:fill>
    <x:fill>
      <x:patternFill patternType="solid">
        <x:fgColor rgb="FFEAF1F7"/>
      </x:patternFill>
    </x:fill>
    <x:fill>
      <x:patternFill patternType="solid">
        <x:fgColor rgb="FFDCEFE4"/>
      </x:patternFill>
    </x:fill>
    <x:fill>
      <x:patternFill patternType="solid">
        <x:fgColor rgb="FFF8F1E7"/>
      </x:patternFill>
    </x:fill>
    <x:fill>
      <x:patternFill patternType="solid">
        <x:fgColor rgb="FF17324D"/>
      </x:patternFill>
    </x:fill>
    <x:fill>
      <x:patternFill patternType="solid">
        <x:fgColor rgb="FFEAF1F7"/>
      </x:patternFill>
    </x:fill>
    <x:fill>
      <x:patternFill patternType="solid">
        <x:fgColor rgb="FFDCEFE4"/>
      </x:patternFill>
    </x:fill>
    <x:fill>
      <x:patternFill patternType="solid">
        <x:fgColor rgb="FFF8F1E7"/>
      </x:patternFill>
    </x:fill>
    <x:fill>
      <x:patternFill patternType="solid">
        <x:fgColor rgb="FF17324D"/>
      </x:patternFill>
    </x:fill>
    <x:fill>
      <x:patternFill patternType="solid">
        <x:fgColor rgb="FFEAF1F7"/>
      </x:patternFill>
    </x:fill>
    <x:fill>
      <x:patternFill patternType="solid">
        <x:fgColor rgb="FFDCEFE4"/>
      </x:patternFill>
    </x:fill>
    <x:fill>
      <x:patternFill patternType="solid">
        <x:fgColor rgb="FFF8F1E7"/>
      </x:patternFill>
    </x:fill>
  </x:fills>
  <x:borders count="6">
    <x:border/>
    <x:border>
      <x:bottom style="medium">
        <x:color rgb="FF3F5C78"/>
      </x:bottom>
    </x:border>
    <x:border>
      <x:bottom style="thin">
        <x:color rgb="FFD9DEE3"/>
      </x:bottom>
    </x:border>
    <x:border>
      <x:top style="thin">
        <x:color rgb="FFD9DEE3"/>
      </x:top>
      <x:bottom style="thin">
        <x:color rgb="FFD9DEE3"/>
      </x:bottom>
    </x:border>
    <x:border>
      <x:top style="thin">
        <x:color rgb="FFD9DEE3"/>
      </x:top>
    </x:border>
    <x:border>
      <x:left style="thin">
        <x:color rgb="FFD7DEE5"/>
      </x:left>
      <x:right style="thin">
        <x:color rgb="FFD7DEE5"/>
      </x:right>
      <x:top style="thin">
        <x:color rgb="FFD7DEE5"/>
      </x:top>
      <x:bottom style="thin">
        <x:color rgb="FFD7DEE5"/>
      </x:bottom>
    </x:border>
  </x:borders>
  <x:cellStyleXfs count="1">
    <x:xf numFmtId="0" fontId="0" fillId="0" borderId="0"/>
  </x:cellStyleXfs>
  <x:cellXfs count="14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2" xfId="0" applyNumberFormat="1" applyFont="1" applyFill="1" applyBorder="1" applyAlignment="1">
      <x:alignment vertical="top"/>
    </x:xf>
    <x:xf numFmtId="0" fontId="4" fillId="0" borderId="3" xfId="0" applyNumberFormat="1" applyFont="1" applyFill="1" applyBorder="1" applyAlignment="1">
      <x:alignment vertical="top"/>
    </x:xf>
    <x:xf numFmtId="0" fontId="4" fillId="0" borderId="4" xfId="0" applyNumberFormat="1" applyFont="1" applyFill="1" applyBorder="1" applyAlignment="1">
      <x:alignment vertical="top"/>
    </x:xf>
    <x:xf numFmtId="200" fontId="4" fillId="0" borderId="2" xfId="0" applyNumberFormat="1" applyFont="1" applyFill="1" applyBorder="1" applyAlignment="1">
      <x:alignment vertical="top"/>
    </x:xf>
    <x:xf numFmtId="200" fontId="4" fillId="0" borderId="3" xfId="0" applyNumberFormat="1" applyFont="1" applyFill="1" applyBorder="1" applyAlignment="1">
      <x:alignment vertical="top"/>
    </x:xf>
    <x:xf numFmtId="200" fontId="4" fillId="0" borderId="4" xfId="0" applyNumberFormat="1" applyFont="1" applyFill="1" applyBorder="1" applyAlignment="1">
      <x:alignment vertical="top"/>
    </x:xf>
    <x:xf numFmtId="200" fontId="4" fillId="0" borderId="2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200" fontId="4" fillId="0" borderId="3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200" fontId="4" fillId="0" borderId="4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201" fontId="4" fillId="0" borderId="2" xfId="0" applyNumberFormat="1" applyFont="1" applyFill="1" applyBorder="1" applyAlignment="1">
      <x:alignment vertical="top"/>
    </x:xf>
    <x:xf numFmtId="201" fontId="4" fillId="0" borderId="3" xfId="0" applyNumberFormat="1" applyFont="1" applyFill="1" applyBorder="1" applyAlignment="1">
      <x:alignment vertical="top"/>
    </x:xf>
    <x:xf numFmtId="201" fontId="4" fillId="0" borderId="4" xfId="0" applyNumberFormat="1" applyFont="1" applyFill="1" applyBorder="1" applyAlignment="1">
      <x:alignment vertical="top"/>
    </x:xf>
    <x:xf numFmtId="202" fontId="4" fillId="0" borderId="2" xfId="0" applyNumberFormat="1" applyFont="1" applyFill="1" applyBorder="1" applyAlignment="1">
      <x:alignment vertical="top"/>
    </x:xf>
    <x:xf numFmtId="202" fontId="4" fillId="0" borderId="3" xfId="0" applyNumberFormat="1" applyFont="1" applyFill="1" applyBorder="1" applyAlignment="1">
      <x:alignment vertical="top"/>
    </x:xf>
    <x:xf numFmtId="202" fontId="4" fillId="0" borderId="4" xfId="0" applyNumberFormat="1" applyFont="1" applyFill="1" applyBorder="1" applyAlignment="1">
      <x:alignment vertical="top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vertical="top"/>
    </x:xf>
    <x:xf numFmtId="0" fontId="4" fillId="5" borderId="3" xfId="0" applyNumberFormat="1" applyFont="1" applyFill="1" applyBorder="1" applyAlignment="1">
      <x:alignment vertical="top"/>
    </x:xf>
    <x:xf numFmtId="0" fontId="4" fillId="5" borderId="4" xfId="0" applyNumberFormat="1" applyFont="1" applyFill="1" applyBorder="1" applyAlignment="1">
      <x:alignment vertical="top"/>
    </x:xf>
    <x:xf numFmtId="0" fontId="6" fillId="5" borderId="2" xfId="0" applyNumberFormat="1" applyFont="1" applyFill="1" applyBorder="1" applyAlignment="1">
      <x:alignment vertical="top"/>
    </x:xf>
    <x:xf numFmtId="0" fontId="6" fillId="5" borderId="3" xfId="0" applyNumberFormat="1" applyFont="1" applyFill="1" applyBorder="1" applyAlignment="1">
      <x:alignment vertical="top"/>
    </x:xf>
    <x:xf numFmtId="0" fontId="6" fillId="5" borderId="4" xfId="0" applyNumberFormat="1" applyFont="1" applyFill="1" applyBorder="1" applyAlignment="1">
      <x:alignment vertical="top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vertical="center" wrapText="1"/>
    </x:xf>
    <x:xf numFmtId="0" fontId="3" fillId="6" borderId="1" xfId="0" applyNumberFormat="1" applyFont="1" applyFill="1" applyBorder="1" applyAlignment="1">
      <x:alignment vertical="center" wrapText="1"/>
    </x:xf>
    <x:xf numFmtId="0" fontId="9" fillId="6" borderId="1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/>
    <x:xf numFmtId="0" fontId="9" fillId="6" borderId="5" xfId="0" applyNumberFormat="1" applyFont="1" applyFill="1" applyBorder="1" applyAlignment="1">
      <x:alignment vertical="center" wrapText="1"/>
    </x:xf>
    <x:xf numFmtId="0" fontId="9" fillId="6" borderId="5" xfId="0" applyNumberFormat="1" applyFont="1" applyFill="1" applyBorder="1"/>
    <x:xf numFmtId="0" fontId="9" fillId="6" borderId="5" xfId="0" applyNumberFormat="1" applyFont="1" applyFill="1" applyBorder="1" applyAlignment="1">
      <x:alignment wrapText="1"/>
    </x:xf>
    <x:xf numFmtId="200" fontId="10" fillId="0" borderId="2" xfId="0" applyNumberFormat="1" applyFont="1" applyFill="1" applyBorder="1" applyAlignment="1">
      <x:alignment vertical="top"/>
    </x:xf>
    <x:xf numFmtId="0" fontId="10" fillId="0" borderId="2" xfId="0" applyNumberFormat="1" applyFont="1" applyFill="1" applyBorder="1" applyAlignment="1">
      <x:alignment vertical="top"/>
    </x:xf>
    <x:xf numFmtId="0" fontId="10" fillId="5" borderId="2" xfId="0" applyNumberFormat="1" applyFont="1" applyFill="1" applyBorder="1" applyAlignment="1">
      <x:alignment vertical="top"/>
    </x:xf>
    <x:xf numFmtId="0" fontId="11" fillId="5" borderId="2" xfId="0" applyNumberFormat="1" applyFont="1" applyFill="1" applyBorder="1" applyAlignment="1">
      <x:alignment vertical="top"/>
    </x:xf>
    <x:xf numFmtId="0" fontId="12" fillId="0" borderId="0" xfId="0" applyNumberFormat="1" applyFont="1" applyFill="1" applyBorder="1"/>
    <x:xf numFmtId="200" fontId="10" fillId="0" borderId="3" xfId="0" applyNumberFormat="1" applyFont="1" applyFill="1" applyBorder="1" applyAlignment="1">
      <x:alignment vertical="top"/>
    </x:xf>
    <x:xf numFmtId="0" fontId="10" fillId="0" borderId="3" xfId="0" applyNumberFormat="1" applyFont="1" applyFill="1" applyBorder="1" applyAlignment="1">
      <x:alignment vertical="top"/>
    </x:xf>
    <x:xf numFmtId="0" fontId="10" fillId="5" borderId="3" xfId="0" applyNumberFormat="1" applyFont="1" applyFill="1" applyBorder="1" applyAlignment="1">
      <x:alignment vertical="top"/>
    </x:xf>
    <x:xf numFmtId="0" fontId="11" fillId="5" borderId="3" xfId="0" applyNumberFormat="1" applyFont="1" applyFill="1" applyBorder="1" applyAlignment="1">
      <x:alignment vertical="top"/>
    </x:xf>
    <x:xf numFmtId="200" fontId="10" fillId="0" borderId="4" xfId="0" applyNumberFormat="1" applyFont="1" applyFill="1" applyBorder="1" applyAlignment="1">
      <x:alignment vertical="top"/>
    </x:xf>
    <x:xf numFmtId="0" fontId="10" fillId="0" borderId="4" xfId="0" applyNumberFormat="1" applyFont="1" applyFill="1" applyBorder="1" applyAlignment="1">
      <x:alignment vertical="top"/>
    </x:xf>
    <x:xf numFmtId="0" fontId="10" fillId="5" borderId="4" xfId="0" applyNumberFormat="1" applyFont="1" applyFill="1" applyBorder="1" applyAlignment="1">
      <x:alignment vertical="top"/>
    </x:xf>
    <x:xf numFmtId="0" fontId="11" fillId="5" borderId="4" xfId="0" applyNumberFormat="1" applyFont="1" applyFill="1" applyBorder="1" applyAlignment="1">
      <x:alignment vertical="top"/>
    </x:xf>
    <x:xf numFmtId="200" fontId="10" fillId="0" borderId="5" xfId="0" applyNumberFormat="1" applyFont="1" applyFill="1" applyBorder="1" applyAlignment="1">
      <x:alignment vertical="top"/>
    </x:xf>
    <x:xf numFmtId="0" fontId="10" fillId="0" borderId="5" xfId="0" applyNumberFormat="1" applyFont="1" applyFill="1" applyBorder="1" applyAlignment="1">
      <x:alignment vertical="top"/>
    </x:xf>
    <x:xf numFmtId="0" fontId="10" fillId="5" borderId="5" xfId="0" applyNumberFormat="1" applyFont="1" applyFill="1" applyBorder="1" applyAlignment="1">
      <x:alignment vertical="top"/>
    </x:xf>
    <x:xf numFmtId="0" fontId="11" fillId="5" borderId="5" xfId="0" applyNumberFormat="1" applyFont="1" applyFill="1" applyBorder="1" applyAlignment="1">
      <x:alignment vertical="top"/>
    </x:xf>
    <x:xf numFmtId="0" fontId="12" fillId="0" borderId="5" xfId="0" applyNumberFormat="1" applyFont="1" applyFill="1" applyBorder="1"/>
    <x:xf numFmtId="200" fontId="10" fillId="0" borderId="5" xfId="0" applyNumberFormat="1" applyFont="1" applyFill="1" applyBorder="1" applyAlignment="1">
      <x:alignment vertical="center"/>
    </x:xf>
    <x:xf numFmtId="0" fontId="10" fillId="0" borderId="5" xfId="0" applyNumberFormat="1" applyFont="1" applyFill="1" applyBorder="1" applyAlignment="1">
      <x:alignment vertical="center"/>
    </x:xf>
    <x:xf numFmtId="0" fontId="10" fillId="5" borderId="5" xfId="0" applyNumberFormat="1" applyFont="1" applyFill="1" applyBorder="1" applyAlignment="1">
      <x:alignment vertical="center"/>
    </x:xf>
    <x:xf numFmtId="0" fontId="11" fillId="5" borderId="5" xfId="0" applyNumberFormat="1" applyFont="1" applyFill="1" applyBorder="1" applyAlignment="1">
      <x:alignment vertical="center"/>
    </x:xf>
    <x:xf numFmtId="0" fontId="12" fillId="0" borderId="5" xfId="0" applyNumberFormat="1" applyFont="1" applyFill="1" applyBorder="1" applyAlignment="1">
      <x:alignment vertical="center"/>
    </x:xf>
    <x:xf numFmtId="201" fontId="10" fillId="5" borderId="5" xfId="0" applyNumberFormat="1" applyFont="1" applyFill="1" applyBorder="1" applyAlignment="1">
      <x:alignment vertical="center"/>
    </x:xf>
    <x:xf numFmtId="201" fontId="11" fillId="5" borderId="5" xfId="0" applyNumberFormat="1" applyFont="1" applyFill="1" applyBorder="1" applyAlignment="1">
      <x:alignment vertical="center"/>
    </x:xf>
    <x:xf numFmtId="201" fontId="12" fillId="0" borderId="5" xfId="0" applyNumberFormat="1" applyFont="1" applyFill="1" applyBorder="1" applyAlignment="1">
      <x:alignment vertical="center"/>
    </x:xf>
    <x:xf numFmtId="200" fontId="10" fillId="0" borderId="5" xfId="0" applyNumberFormat="1" applyFont="1" applyFill="1" applyBorder="1" applyAlignment="1">
      <x:alignment horizontal="center" vertical="center"/>
    </x:xf>
    <x:xf numFmtId="201" fontId="10" fillId="5" borderId="5" xfId="0" applyNumberFormat="1" applyFont="1" applyFill="1" applyBorder="1" applyAlignment="1">
      <x:alignment horizontal="right" vertical="center"/>
    </x:xf>
    <x:xf numFmtId="201" fontId="11" fillId="5" borderId="5" xfId="0" applyNumberFormat="1" applyFont="1" applyFill="1" applyBorder="1" applyAlignment="1">
      <x:alignment horizontal="right" vertical="center"/>
    </x:xf>
    <x:xf numFmtId="201" fontId="12" fillId="0" borderId="5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10" fillId="0" borderId="5" xfId="0" applyNumberFormat="1" applyFont="1" applyFill="1" applyBorder="1" applyAlignment="1">
      <x:alignment horizontal="center" vertical="center" wrapText="1"/>
    </x:xf>
    <x:xf numFmtId="0" fontId="10" fillId="0" borderId="5" xfId="0" applyNumberFormat="1" applyFont="1" applyFill="1" applyBorder="1" applyAlignment="1">
      <x:alignment vertical="center" wrapText="1"/>
    </x:xf>
    <x:xf numFmtId="201" fontId="10" fillId="5" borderId="5" xfId="0" applyNumberFormat="1" applyFont="1" applyFill="1" applyBorder="1" applyAlignment="1">
      <x:alignment horizontal="right" vertical="center" wrapText="1"/>
    </x:xf>
    <x:xf numFmtId="201" fontId="11" fillId="5" borderId="5" xfId="0" applyNumberFormat="1" applyFont="1" applyFill="1" applyBorder="1" applyAlignment="1">
      <x:alignment horizontal="right" vertical="center" wrapText="1"/>
    </x:xf>
    <x:xf numFmtId="201" fontId="12" fillId="0" borderId="5" xfId="0" applyNumberFormat="1" applyFont="1" applyFill="1" applyBorder="1" applyAlignment="1">
      <x:alignment horizontal="right" vertical="center" wrapText="1"/>
    </x:xf>
    <x:xf numFmtId="0" fontId="12" fillId="0" borderId="5" xfId="0" applyNumberFormat="1" applyFont="1" applyFill="1" applyBorder="1" applyAlignment="1">
      <x:alignment vertical="center" wrapText="1"/>
    </x:xf>
    <x:xf numFmtId="0" fontId="10" fillId="0" borderId="3" xfId="0" applyNumberFormat="1" applyFont="1" applyFill="1" applyBorder="1" applyAlignment="1">
      <x:alignment vertical="top" wrapText="1"/>
    </x:xf>
    <x:xf numFmtId="201" fontId="10" fillId="0" borderId="3" xfId="0" applyNumberFormat="1" applyFont="1" applyFill="1" applyBorder="1" applyAlignment="1">
      <x:alignment vertical="top"/>
    </x:xf>
    <x:xf numFmtId="202" fontId="10" fillId="0" borderId="3" xfId="0" applyNumberFormat="1" applyFont="1" applyFill="1" applyBorder="1" applyAlignment="1">
      <x:alignment vertical="top"/>
    </x:xf>
    <x:xf numFmtId="0" fontId="10" fillId="0" borderId="4" xfId="0" applyNumberFormat="1" applyFont="1" applyFill="1" applyBorder="1" applyAlignment="1">
      <x:alignment vertical="top" wrapText="1"/>
    </x:xf>
    <x:xf numFmtId="201" fontId="10" fillId="0" borderId="4" xfId="0" applyNumberFormat="1" applyFont="1" applyFill="1" applyBorder="1" applyAlignment="1">
      <x:alignment vertical="top"/>
    </x:xf>
    <x:xf numFmtId="202" fontId="10" fillId="0" borderId="4" xfId="0" applyNumberFormat="1" applyFont="1" applyFill="1" applyBorder="1" applyAlignment="1">
      <x:alignment vertical="top"/>
    </x:xf>
    <x:xf numFmtId="0" fontId="10" fillId="0" borderId="5" xfId="0" applyNumberFormat="1" applyFont="1" applyFill="1" applyBorder="1" applyAlignment="1">
      <x:alignment vertical="top" wrapText="1"/>
    </x:xf>
    <x:xf numFmtId="201" fontId="10" fillId="0" borderId="5" xfId="0" applyNumberFormat="1" applyFont="1" applyFill="1" applyBorder="1" applyAlignment="1">
      <x:alignment vertical="top"/>
    </x:xf>
    <x:xf numFmtId="202" fontId="10" fillId="0" borderId="5" xfId="0" applyNumberFormat="1" applyFont="1" applyFill="1" applyBorder="1" applyAlignment="1">
      <x:alignment vertical="top"/>
    </x:xf>
    <x:xf numFmtId="201" fontId="10" fillId="0" borderId="5" xfId="0" applyNumberFormat="1" applyFont="1" applyFill="1" applyBorder="1" applyAlignment="1">
      <x:alignment vertical="top" wrapText="1"/>
    </x:xf>
    <x:xf numFmtId="202" fontId="10" fillId="0" borderId="5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wrapText="1"/>
    </x:xf>
    <x:xf numFmtId="201" fontId="10" fillId="0" borderId="5" xfId="0" applyNumberFormat="1" applyFont="1" applyFill="1" applyBorder="1" applyAlignment="1">
      <x:alignment vertical="center" wrapText="1"/>
    </x:xf>
    <x:xf numFmtId="202" fontId="10" fillId="0" borderId="5" xfId="0" applyNumberFormat="1" applyFont="1" applyFill="1" applyBorder="1" applyAlignment="1">
      <x:alignment vertical="center" wrapText="1"/>
    </x:xf>
    <x:xf numFmtId="0" fontId="13" fillId="0" borderId="5" xfId="0" applyNumberFormat="1" applyFont="1" applyFill="1" applyBorder="1" applyAlignment="1">
      <x:alignment vertical="center" wrapText="1"/>
    </x:xf>
    <x:xf numFmtId="0" fontId="10" fillId="7" borderId="5" xfId="0" applyNumberFormat="1" applyFont="1" applyFill="1" applyBorder="1" applyAlignment="1">
      <x:alignment vertical="center" wrapText="1"/>
    </x:xf>
    <x:xf numFmtId="0" fontId="12" fillId="7" borderId="5" xfId="0" applyNumberFormat="1" applyFont="1" applyFill="1" applyBorder="1" applyAlignment="1">
      <x:alignment vertical="center" wrapText="1"/>
    </x:xf>
    <x:xf numFmtId="0" fontId="10" fillId="8" borderId="5" xfId="0" applyNumberFormat="1" applyFont="1" applyFill="1" applyBorder="1" applyAlignment="1">
      <x:alignment vertical="center" wrapText="1"/>
    </x:xf>
    <x:xf numFmtId="0" fontId="12" fillId="8" borderId="5" xfId="0" applyNumberFormat="1" applyFont="1" applyFill="1" applyBorder="1" applyAlignment="1">
      <x:alignment vertical="center" wrapText="1"/>
    </x:xf>
    <x:xf numFmtId="201" fontId="10" fillId="0" borderId="5" xfId="0" applyNumberFormat="1" applyFont="1" applyFill="1" applyBorder="1" applyAlignment="1">
      <x:alignment horizontal="right" vertical="center" wrapText="1"/>
    </x:xf>
    <x:xf numFmtId="202" fontId="10" fillId="0" borderId="5" xfId="0" applyNumberFormat="1" applyFont="1" applyFill="1" applyBorder="1" applyAlignment="1">
      <x:alignment horizontal="right" vertical="center" wrapText="1"/>
    </x:xf>
    <x:xf numFmtId="0" fontId="12" fillId="0" borderId="5" xfId="0" applyNumberFormat="1" applyFont="1" applyFill="1" applyBorder="1" applyAlignment="1">
      <x:alignment horizontal="right" vertical="center" wrapText="1"/>
    </x:xf>
    <x:xf numFmtId="203" fontId="10" fillId="0" borderId="5" xfId="0" applyNumberFormat="1" applyFont="1" applyFill="1" applyBorder="1" applyAlignment="1">
      <x:alignment horizontal="right" vertical="center" wrapText="1"/>
    </x:xf>
    <x:xf numFmtId="203" fontId="12" fillId="0" borderId="5" xfId="0" applyNumberFormat="1" applyFont="1" applyFill="1" applyBorder="1" applyAlignment="1">
      <x:alignment horizontal="right" vertical="center" wrapText="1"/>
    </x:xf>
    <x:xf numFmtId="202" fontId="12" fillId="0" borderId="5" xfId="0" applyNumberFormat="1" applyFont="1" applyFill="1" applyBorder="1" applyAlignment="1">
      <x:alignment horizontal="right" vertical="center" wrapText="1"/>
    </x:xf>
    <x:xf numFmtId="0" fontId="14" fillId="0" borderId="0" xfId="0" applyNumberFormat="1" applyFont="1" applyFill="1" applyBorder="1"/>
    <x:xf numFmtId="0" fontId="14" fillId="0" borderId="5" xfId="0" applyNumberFormat="1" applyFont="1" applyFill="1" applyBorder="1"/>
    <x:xf numFmtId="0" fontId="14" fillId="0" borderId="5" xfId="0" applyNumberFormat="1" applyFont="1" applyFill="1" applyBorder="1" applyAlignment="1">
      <x:alignment wrapText="1"/>
    </x:xf>
    <x:xf numFmtId="0" fontId="14" fillId="0" borderId="5" xfId="0" applyNumberFormat="1" applyFont="1" applyFill="1" applyBorder="1" applyAlignment="1">
      <x:alignment vertical="center" wrapText="1"/>
    </x:xf>
    <x:xf numFmtId="0" fontId="14" fillId="9" borderId="5" xfId="0" applyNumberFormat="1" applyFont="1" applyFill="1" applyBorder="1" applyAlignment="1">
      <x:alignment vertical="center" wrapText="1"/>
    </x:xf>
    <x:xf numFmtId="0" fontId="14" fillId="0" borderId="5" xfId="0" applyNumberFormat="1" applyFont="1" applyFill="1" applyBorder="1" applyAlignment="1">
      <x:alignment horizontal="right" vertical="center" wrapText="1"/>
    </x:xf>
    <x:xf numFmtId="202" fontId="14" fillId="0" borderId="5" xfId="0" applyNumberFormat="1" applyFont="1" applyFill="1" applyBorder="1" applyAlignment="1">
      <x:alignment vertical="center" wrapText="1"/>
    </x:xf>
    <x:xf numFmtId="0" fontId="14" fillId="8" borderId="5" xfId="0" applyNumberFormat="1" applyFont="1" applyFill="1" applyBorder="1" applyAlignment="1">
      <x:alignment vertical="center" wrapText="1"/>
    </x:xf>
    <x:xf numFmtId="0" fontId="1" fillId="10" borderId="0" xfId="0" applyNumberFormat="1" applyFont="1" applyFill="1" applyBorder="1" applyAlignment="1">
      <x:alignment vertical="center" wrapText="1"/>
    </x:xf>
    <x:xf numFmtId="0" fontId="8" fillId="11" borderId="0" xfId="0" applyNumberFormat="1" applyFont="1" applyFill="1" applyBorder="1" applyAlignment="1">
      <x:alignment vertical="center" wrapText="1"/>
    </x:xf>
    <x:xf numFmtId="0" fontId="9" fillId="10" borderId="5" xfId="0" applyNumberFormat="1" applyFont="1" applyFill="1" applyBorder="1" applyAlignment="1">
      <x:alignment vertical="center" wrapText="1"/>
    </x:xf>
    <x:xf numFmtId="0" fontId="10" fillId="11" borderId="5" xfId="0" applyNumberFormat="1" applyFont="1" applyFill="1" applyBorder="1" applyAlignment="1">
      <x:alignment vertical="center" wrapText="1"/>
    </x:xf>
    <x:xf numFmtId="0" fontId="12" fillId="11" borderId="5" xfId="0" applyNumberFormat="1" applyFont="1" applyFill="1" applyBorder="1" applyAlignment="1">
      <x:alignment vertical="center" wrapText="1"/>
    </x:xf>
    <x:xf numFmtId="0" fontId="10" fillId="12" borderId="5" xfId="0" applyNumberFormat="1" applyFont="1" applyFill="1" applyBorder="1" applyAlignment="1">
      <x:alignment vertical="center" wrapText="1"/>
    </x:xf>
    <x:xf numFmtId="0" fontId="12" fillId="12" borderId="5" xfId="0" applyNumberFormat="1" applyFont="1" applyFill="1" applyBorder="1" applyAlignment="1">
      <x:alignment vertical="center" wrapText="1"/>
    </x:xf>
    <x:xf numFmtId="0" fontId="14" fillId="13" borderId="5" xfId="0" applyNumberFormat="1" applyFont="1" applyFill="1" applyBorder="1" applyAlignment="1">
      <x:alignment vertical="center" wrapText="1"/>
    </x:xf>
    <x:xf numFmtId="0" fontId="14" fillId="12" borderId="5" xfId="0" applyNumberFormat="1" applyFont="1" applyFill="1" applyBorder="1" applyAlignment="1">
      <x:alignment vertical="center" wrapText="1"/>
    </x:xf>
    <x:xf numFmtId="0" fontId="1" fillId="14" borderId="0" xfId="0" applyNumberFormat="1" applyFont="1" applyFill="1" applyBorder="1" applyAlignment="1">
      <x:alignment vertical="center" wrapText="1"/>
    </x:xf>
    <x:xf numFmtId="0" fontId="8" fillId="15" borderId="0" xfId="0" applyNumberFormat="1" applyFont="1" applyFill="1" applyBorder="1" applyAlignment="1">
      <x:alignment vertical="center" wrapText="1"/>
    </x:xf>
    <x:xf numFmtId="0" fontId="9" fillId="14" borderId="5" xfId="0" applyNumberFormat="1" applyFont="1" applyFill="1" applyBorder="1" applyAlignment="1">
      <x:alignment vertical="center" wrapText="1"/>
    </x:xf>
    <x:xf numFmtId="0" fontId="10" fillId="15" borderId="5" xfId="0" applyNumberFormat="1" applyFont="1" applyFill="1" applyBorder="1" applyAlignment="1">
      <x:alignment vertical="center" wrapText="1"/>
    </x:xf>
    <x:xf numFmtId="0" fontId="12" fillId="15" borderId="5" xfId="0" applyNumberFormat="1" applyFont="1" applyFill="1" applyBorder="1" applyAlignment="1">
      <x:alignment vertical="center" wrapText="1"/>
    </x:xf>
    <x:xf numFmtId="0" fontId="10" fillId="16" borderId="5" xfId="0" applyNumberFormat="1" applyFont="1" applyFill="1" applyBorder="1" applyAlignment="1">
      <x:alignment vertical="center" wrapText="1"/>
    </x:xf>
    <x:xf numFmtId="0" fontId="12" fillId="16" borderId="5" xfId="0" applyNumberFormat="1" applyFont="1" applyFill="1" applyBorder="1" applyAlignment="1">
      <x:alignment vertical="center" wrapText="1"/>
    </x:xf>
    <x:xf numFmtId="0" fontId="14" fillId="17" borderId="5" xfId="0" applyNumberFormat="1" applyFont="1" applyFill="1" applyBorder="1" applyAlignment="1">
      <x:alignment vertical="center" wrapText="1"/>
    </x:xf>
    <x:xf numFmtId="0" fontId="14" fillId="16" borderId="5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7A5800"/>
      </x:font>
      <x:fill>
        <x:patternFill>
          <x:bgColor rgb="FFFFF1C7"/>
        </x:patternFill>
      </x:fill>
    </x:dxf>
    <x:dxf>
      <x:font>
        <x:b/>
        <x:color rgb="FF1E6236"/>
      </x:font>
      <x:fill>
        <x:patternFill>
          <x:bgColor rgb="FFDDEEDF"/>
        </x:patternFill>
      </x:fill>
    </x:dxf>
    <x:dxf>
      <x:font>
        <x:b/>
        <x:color rgb="FFB95C3E"/>
      </x:font>
      <x:fill>
        <x:patternFill>
          <x:bgColor rgb="FFF7DAD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ff750d2a14749" /><Relationship Type="http://schemas.openxmlformats.org/officeDocument/2006/relationships/theme" Target="/xl/theme/theme1.xml" Id="R2479f15c093a4d4b" /><Relationship Type="http://schemas.openxmlformats.org/officeDocument/2006/relationships/sharedStrings" Target="/xl/sharedStrings.xml" Id="R660bccc0e16341fc" /><Relationship Type="http://schemas.openxmlformats.org/officeDocument/2006/relationships/worksheet" Target="/xl/worksheets/sheet1.xml" Id="R42cd703c87aa4763" /><Relationship Type="http://schemas.openxmlformats.org/officeDocument/2006/relationships/worksheet" Target="/xl/worksheets/sheet2.xml" Id="Rf20a8d047a444515" /><Relationship Type="http://schemas.openxmlformats.org/officeDocument/2006/relationships/worksheet" Target="/xl/worksheets/sheet3.xml" Id="R4b7bb89e5a91489c" /><Relationship Type="http://schemas.openxmlformats.org/officeDocument/2006/relationships/worksheet" Target="/xl/worksheets/sheet4.xml" Id="R10087dbc2db24a80" /><Relationship Type="http://schemas.openxmlformats.org/officeDocument/2006/relationships/worksheet" Target="/xl/worksheets/sheet5.xml" Id="R054d984f6a714f6a" /><Relationship Type="http://schemas.openxmlformats.org/officeDocument/2006/relationships/worksheet" Target="/xl/worksheets/sheet6.xml" Id="R622062979873426e" /><Relationship Type="http://schemas.openxmlformats.org/officeDocument/2006/relationships/worksheet" Target="/xl/worksheets/sheet7.xml" Id="R5aebc91a217646d3" /><Relationship Type="http://schemas.openxmlformats.org/officeDocument/2006/relationships/worksheet" Target="/xl/worksheets/sheet8.xml" Id="Ra25405d93e4e48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05" hidden="0" customWidth="1"/>
  </x:cols>
  <x:sheetData>
    <x:row r="1" ht="19.200000762939453" hidden="0" customHeight="1">
      <x:c r="A1" s="3" t="str">
        <x:v>Published Calculations — Transparency Pack</x:v>
      </x:c>
      <x:c r="B1" s="3" t="str">
        <x:v>Published Calculations — Transparency Pack</x:v>
      </x:c>
    </x:row>
    <x:row r="2"/>
    <x:row r="3" ht="15" hidden="0" customHeight="1">
      <x:c r="A3" s="11" t="str">
        <x:v>Item</x:v>
      </x:c>
      <x:c r="B3" s="11" t="str">
        <x:v>Description</x:v>
      </x:c>
    </x:row>
    <x:row r="4" ht="15" hidden="0" customHeight="1">
      <x:c r="A4" s="16" t="str">
        <x:v>Report</x:v>
      </x:c>
      <x:c r="B4" s="23" t="str">
        <x:v>Patient-Facing Information and Access on Aesthetic Clinic Websites</x:v>
      </x:c>
    </x:row>
    <x:row r="5" ht="15" hidden="0" customHeight="1">
      <x:c r="A5" s="17" t="str">
        <x:v>Workbook scope</x:v>
      </x:c>
      <x:c r="B5" s="25" t="str">
        <x:v>Validated manual-audit calculations plus supporting PageSpeed/Lighthouse indicators, with metric-specific technical denominators.</x:v>
      </x:c>
    </x:row>
    <x:row r="6" ht="15" hidden="0" customHeight="1">
      <x:c r="A6" s="17" t="str">
        <x:v>Source</x:v>
      </x:c>
      <x:c r="B6" s="25" t="str">
        <x:v>research API run 1 - 200-tech-done.csv, with clinic/domain identifiers omitted and documented manual and technical QA rules applied.</x:v>
      </x:c>
    </x:row>
    <x:row r="7" ht="24" hidden="0" customHeight="1">
      <x:c r="A7" s="17" t="str">
        <x:v>Calculation design</x:v>
      </x:c>
      <x:c r="B7" s="25" t="str">
        <x:v>Manual Data contains de-identified inputs; Derived Flags contains record-level formulas; Published Results contains formula-driven numerators, denominators and percentages.</x:v>
      </x:c>
    </x:row>
    <x:row r="8" ht="15" hidden="0" customHeight="1">
      <x:c r="A8" s="17" t="str">
        <x:v>Headline groups</x:v>
      </x:c>
      <x:c r="B8" s="25" t="str">
        <x:v>All websites N=200; surgical + mixed N=80; non-surgical N=120.</x:v>
      </x:c>
    </x:row>
    <x:row r="9" ht="24" hidden="0" customHeight="1">
      <x:c r="A9" s="17" t="str">
        <x:v>Conditional denominators</x:v>
      </x:c>
      <x:c r="B9" s="25" t="str">
        <x:v>Explicitly retained for transaction-enabled (N=56), consultation-enabled (N=61), address/location found (N=182), named practitioner (N=171) and eligible automated chat (N=10).</x:v>
      </x:c>
    </x:row>
    <x:row r="10" ht="24" hidden="0" customHeight="1">
      <x:c r="A10" s="17" t="str">
        <x:v>Technical structure</x:v>
      </x:c>
      <x:c r="B10" s="25" t="str">
        <x:v>Five technical inputs support performance, automated accessibility and loading-milestone result families: mobile performance, desktop performance, mobile accessibility, mobile LCP and mobile FCP.</x:v>
      </x:c>
    </x:row>
    <x:row r="11" ht="15" hidden="0" customHeight="1">
      <x:c r="A11" s="17" t="str">
        <x:v>Interpretation</x:v>
      </x:c>
      <x:c r="B11" s="25" t="str">
        <x:v>Website visibility and findability only; no clinic ranking, clinical-quality assessment, causal inference, response-time test or conversion estimate.</x:v>
      </x:c>
    </x:row>
    <x:row r="12" ht="24" hidden="0" customHeight="1">
      <x:c r="A12" s="18" t="str">
        <x:v>Update procedure</x:v>
      </x:c>
      <x:c r="B12" s="27" t="str">
        <x:v>Technical QA preserves valid metric-level results: Clinic 092 desktop performance and Clinic 122 mobile FCP are excluded only from their affected denominators.</x:v>
      </x:c>
    </x:row>
    <x:row r="13"/>
    <x:row r="14" ht="15" hidden="0" customHeight="1">
      <x:c r="A14" s="44" t="str">
        <x:v>The de-identified release supports recalculation of aggregates; withholding website identities preserves the study’s non-ranking approach.</x:v>
      </x:c>
    </x:row>
  </x:sheetData>
  <x:mergeCells>
    <x:mergeCell ref="A1:B1"/>
    <x:mergeCell ref="A14:B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43" hidden="0" customWidth="1"/>
    <x:col min="3" max="3" width="28" hidden="0" customWidth="1"/>
    <x:col min="4" max="4" width="11" hidden="0" customWidth="1"/>
    <x:col min="5" max="5" width="11" hidden="0" customWidth="1"/>
    <x:col min="6" max="6" width="11" hidden="0" customWidth="1"/>
    <x:col min="7" max="7" width="48" hidden="0" customWidth="1"/>
  </x:cols>
  <x:sheetData>
    <x:row r="1" ht="19.200000762939453" hidden="0" customHeight="1">
      <x:c r="A1" s="3" t="str">
        <x:v>Key Published Findings</x:v>
      </x:c>
      <x:c r="B1" s="3" t="str">
        <x:v>Key Published Findings</x:v>
      </x:c>
      <x:c r="C1" s="3" t="str">
        <x:v>Key Published Findings</x:v>
      </x:c>
      <x:c r="D1" s="3" t="str">
        <x:v>Key Published Findings</x:v>
      </x:c>
      <x:c r="E1" s="3" t="str">
        <x:v>Key Published Findings</x:v>
      </x:c>
      <x:c r="F1" s="3" t="str">
        <x:v>Key Published Findings</x:v>
      </x:c>
      <x:c r="G1" s="3" t="str">
        <x:v>Key Published Findings</x:v>
      </x:c>
    </x:row>
    <x:row r="2" ht="15" hidden="0" customHeight="1">
      <x:c r="A2" s="6" t="str">
        <x:v>Compact view of the principal manual-audit and supporting technical findings. Detailed rules and metric-specific denominators appear in Published Results.</x:v>
      </x:c>
      <x:c r="B2"/>
      <x:c r="C2"/>
      <x:c r="D2"/>
      <x:c r="E2"/>
      <x:c r="F2"/>
      <x:c r="G2"/>
    </x:row>
    <x:row r="3"/>
    <x:row r="4" ht="15" hidden="0" customHeight="1">
      <x:c r="A4" s="11" t="str">
        <x:v>Section</x:v>
      </x:c>
      <x:c r="B4" s="11" t="str">
        <x:v>Finding</x:v>
      </x:c>
      <x:c r="C4" s="11" t="str">
        <x:v>Population</x:v>
      </x:c>
      <x:c r="D4" s="11" t="str">
        <x:v>n</x:v>
      </x:c>
      <x:c r="E4" s="11" t="str">
        <x:v>N</x:v>
      </x:c>
      <x:c r="F4" s="11" t="str">
        <x:v>%</x:v>
      </x:c>
      <x:c r="G4" s="11" t="str">
        <x:v>Interpretation boundary</x:v>
      </x:c>
    </x:row>
    <x:row r="5" ht="15" hidden="0" customHeight="1">
      <x:c r="A5" s="23" t="str">
        <x:v>Information and action</x:v>
      </x:c>
      <x:c r="B5" s="23" t="str">
        <x:v>Action without complete core information</x:v>
      </x:c>
      <x:c r="C5" s="23" t="str">
        <x:v>All websites</x:v>
      </x:c>
      <x:c r="D5" s="16" t="n">
        <x:f>'Published Results'!F23</x:f>
        <x:v>102</x:v>
      </x:c>
      <x:c r="E5" s="16" t="n">
        <x:f>'Published Results'!G23</x:f>
        <x:v>200</x:v>
      </x:c>
      <x:c r="F5" s="31" t="n">
        <x:f>'Published Results'!H23</x:f>
        <x:v>0.51</x:v>
      </x:c>
      <x:c r="G5" s="23" t="str">
        <x:v>Largest website profile.</x:v>
      </x:c>
    </x:row>
    <x:row r="6" ht="15" hidden="0" customHeight="1">
      <x:c r="A6" s="25" t="str">
        <x:v>Selected-service information</x:v>
      </x:c>
      <x:c r="B6" s="25" t="str">
        <x:v>Neither risks nor suitability found</x:v>
      </x:c>
      <x:c r="C6" s="25" t="str">
        <x:v>All websites</x:v>
      </x:c>
      <x:c r="D6" s="17" t="n">
        <x:f>'Published Results'!F18</x:f>
        <x:v>96</x:v>
      </x:c>
      <x:c r="E6" s="17" t="n">
        <x:f>'Published Results'!G18</x:f>
        <x:v>200</x:v>
      </x:c>
      <x:c r="F6" s="32" t="n">
        <x:f>'Published Results'!H18</x:f>
        <x:v>0.48</x:v>
      </x:c>
      <x:c r="G6" s="25" t="str">
        <x:v>Presence-only; not a safety or consent verdict.</x:v>
      </x:c>
    </x:row>
    <x:row r="7" ht="15" hidden="0" customHeight="1">
      <x:c r="A7" s="25" t="str">
        <x:v>Selected-service information</x:v>
      </x:c>
      <x:c r="B7" s="25" t="str">
        <x:v>All four core information elements</x:v>
      </x:c>
      <x:c r="C7" s="25" t="str">
        <x:v>All websites</x:v>
      </x:c>
      <x:c r="D7" s="17" t="n">
        <x:f>'Published Results'!F12</x:f>
        <x:v>77</x:v>
      </x:c>
      <x:c r="E7" s="17" t="n">
        <x:f>'Published Results'!G12</x:f>
        <x:v>200</x:v>
      </x:c>
      <x:c r="F7" s="32" t="n">
        <x:f>'Published Results'!H12</x:f>
        <x:v>0.385</x:v>
      </x:c>
      <x:c r="G7" s="25" t="str">
        <x:v>Four-element audited set.</x:v>
      </x:c>
    </x:row>
    <x:row r="8" ht="15" hidden="0" customHeight="1">
      <x:c r="A8" s="25" t="str">
        <x:v>Navigation</x:v>
      </x:c>
      <x:c r="B8" s="25" t="str">
        <x:v>Concern-led route found</x:v>
      </x:c>
      <x:c r="C8" s="25" t="str">
        <x:v>All websites</x:v>
      </x:c>
      <x:c r="D8" s="17" t="n">
        <x:f>'Published Results'!F6</x:f>
        <x:v>93</x:v>
      </x:c>
      <x:c r="E8" s="17" t="n">
        <x:f>'Published Results'!G6</x:f>
        <x:v>200</x:v>
      </x:c>
      <x:c r="F8" s="32" t="n">
        <x:f>'Published Results'!H6</x:f>
        <x:v>0.465</x:v>
      </x:c>
      <x:c r="G8" s="25" t="str">
        <x:v>A flat treatment list did not qualify.</x:v>
      </x:c>
    </x:row>
    <x:row r="9" ht="15" hidden="0" customHeight="1">
      <x:c r="A9" s="25" t="str">
        <x:v>Clinic-model pathways</x:v>
      </x:c>
      <x:c r="B9" s="25" t="str">
        <x:v>Transaction-enabled</x:v>
      </x:c>
      <x:c r="C9" s="25" t="str">
        <x:v>Non-surgical</x:v>
      </x:c>
      <x:c r="D9" s="17" t="n">
        <x:f>'Published Results'!L78</x:f>
        <x:v>56</x:v>
      </x:c>
      <x:c r="E9" s="17" t="n">
        <x:f>'Published Results'!M78</x:f>
        <x:v>120</x:v>
      </x:c>
      <x:c r="F9" s="32" t="n">
        <x:f>'Published Results'!N78</x:f>
        <x:v>0.4666666666666667</x:v>
      </x:c>
      <x:c r="G9" s="25" t="str">
        <x:v>Derived pathway definition.</x:v>
      </x:c>
    </x:row>
    <x:row r="10" ht="15" hidden="0" customHeight="1">
      <x:c r="A10" s="25" t="str">
        <x:v>Clinic-model pathways</x:v>
      </x:c>
      <x:c r="B10" s="25" t="str">
        <x:v>Transaction-enabled but incomplete</x:v>
      </x:c>
      <x:c r="C10" s="25" t="str">
        <x:v>Transaction-enabled non-surgical</x:v>
      </x:c>
      <x:c r="D10" s="17" t="n">
        <x:f>'Published Results'!L79</x:f>
        <x:v>42</x:v>
      </x:c>
      <x:c r="E10" s="17" t="n">
        <x:f>'Published Results'!M79</x:f>
        <x:v>56</x:v>
      </x:c>
      <x:c r="F10" s="32" t="n">
        <x:f>'Published Results'!N79</x:f>
        <x:v>0.75</x:v>
      </x:c>
      <x:c r="G10" s="25" t="str">
        <x:v>Conditional denominator 56.</x:v>
      </x:c>
    </x:row>
    <x:row r="11" ht="15" hidden="0" customHeight="1">
      <x:c r="A11" s="25" t="str">
        <x:v>Clinic-model pathways</x:v>
      </x:c>
      <x:c r="B11" s="25" t="str">
        <x:v>Transaction-enabled with neither risks nor suitability</x:v>
      </x:c>
      <x:c r="C11" s="25" t="str">
        <x:v>Transaction-enabled non-surgical</x:v>
      </x:c>
      <x:c r="D11" s="17" t="n">
        <x:f>'Published Results'!L81</x:f>
        <x:v>31</x:v>
      </x:c>
      <x:c r="E11" s="17" t="n">
        <x:f>'Published Results'!M81</x:f>
        <x:v>56</x:v>
      </x:c>
      <x:c r="F11" s="32" t="n">
        <x:f>'Published Results'!N81</x:f>
        <x:v>0.5535714285714286</x:v>
      </x:c>
      <x:c r="G11" s="25" t="str">
        <x:v>Overlaps with other gaps.</x:v>
      </x:c>
    </x:row>
    <x:row r="12" ht="15" hidden="0" customHeight="1">
      <x:c r="A12" s="25" t="str">
        <x:v>Clinic-model pathways</x:v>
      </x:c>
      <x:c r="B12" s="25" t="str">
        <x:v>Consultation-enabled</x:v>
      </x:c>
      <x:c r="C12" s="25" t="str">
        <x:v>Surgical + mixed</x:v>
      </x:c>
      <x:c r="D12" s="17" t="n">
        <x:f>'Published Results'!I83</x:f>
        <x:v>61</x:v>
      </x:c>
      <x:c r="E12" s="17" t="n">
        <x:f>'Published Results'!J83</x:f>
        <x:v>80</x:v>
      </x:c>
      <x:c r="F12" s="32" t="n">
        <x:f>'Published Results'!K83</x:f>
        <x:v>0.7625</x:v>
      </x:c>
      <x:c r="G12" s="25" t="str">
        <x:v>Consultation-first model.</x:v>
      </x:c>
    </x:row>
    <x:row r="13" ht="15" hidden="0" customHeight="1">
      <x:c r="A13" s="25" t="str">
        <x:v>Clinic-model pathways</x:v>
      </x:c>
      <x:c r="B13" s="25" t="str">
        <x:v>Consultation-enabled with no price/process</x:v>
      </x:c>
      <x:c r="C13" s="25" t="str">
        <x:v>Consultation-enabled surgical + mixed</x:v>
      </x:c>
      <x:c r="D13" s="17" t="n">
        <x:f>'Published Results'!I84</x:f>
        <x:v>29</x:v>
      </x:c>
      <x:c r="E13" s="17" t="n">
        <x:f>'Published Results'!J84</x:f>
        <x:v>61</x:v>
      </x:c>
      <x:c r="F13" s="32" t="n">
        <x:f>'Published Results'!K84</x:f>
        <x:v>0.47540983606557374</x:v>
      </x:c>
      <x:c r="G13" s="25" t="str">
        <x:v>Conditional denominator 61.</x:v>
      </x:c>
    </x:row>
    <x:row r="14" ht="15" hidden="0" customHeight="1">
      <x:c r="A14" s="25" t="str">
        <x:v>Provider visibility</x:v>
      </x:c>
      <x:c r="B14" s="25" t="str">
        <x:v>Full practitioner chain</x:v>
      </x:c>
      <x:c r="C14" s="25" t="str">
        <x:v>All websites</x:v>
      </x:c>
      <x:c r="D14" s="17" t="n">
        <x:f>'Published Results'!F49</x:f>
        <x:v>107</x:v>
      </x:c>
      <x:c r="E14" s="17" t="n">
        <x:f>'Published Results'!G49</x:f>
        <x:v>200</x:v>
      </x:c>
      <x:c r="F14" s="32" t="n">
        <x:f>'Published Results'!H49</x:f>
        <x:v>0.535</x:v>
      </x:c>
      <x:c r="G14" s="25" t="str">
        <x:v>Website visibility only.</x:v>
      </x:c>
    </x:row>
    <x:row r="15" ht="15" hidden="0" customHeight="1">
      <x:c r="A15" s="25" t="str">
        <x:v>Visit planning</x:v>
      </x:c>
      <x:c r="B15" s="25" t="str">
        <x:v>No opening hours where location was found</x:v>
      </x:c>
      <x:c r="C15" s="25" t="str">
        <x:v>Websites with address/location</x:v>
      </x:c>
      <x:c r="D15" s="17" t="n">
        <x:f>'Published Results'!F58</x:f>
        <x:v>93</x:v>
      </x:c>
      <x:c r="E15" s="17" t="n">
        <x:f>'Published Results'!G58</x:f>
        <x:v>182</x:v>
      </x:c>
      <x:c r="F15" s="32" t="n">
        <x:f>'Published Results'!H58</x:f>
        <x:v>0.510989010989011</x:v>
      </x:c>
      <x:c r="G15" s="25" t="str">
        <x:v>Conditional denominator 182.</x:v>
      </x:c>
    </x:row>
    <x:row r="16" ht="15" hidden="0" customHeight="1">
      <x:c r="A16" s="25" t="str">
        <x:v>Contact and access</x:v>
      </x:c>
      <x:c r="B16" s="25" t="str">
        <x:v>Any contact channel</x:v>
      </x:c>
      <x:c r="C16" s="25" t="str">
        <x:v>All websites</x:v>
      </x:c>
      <x:c r="D16" s="17" t="n">
        <x:f>'Published Results'!F64</x:f>
        <x:v>196</x:v>
      </x:c>
      <x:c r="E16" s="17" t="n">
        <x:f>'Published Results'!G64</x:f>
        <x:v>200</x:v>
      </x:c>
      <x:c r="F16" s="32" t="n">
        <x:f>'Published Results'!H64</x:f>
        <x:v>0.98</x:v>
      </x:c>
      <x:c r="G16" s="25" t="str">
        <x:v>Does not prove response speed or quality.</x:v>
      </x:c>
    </x:row>
    <x:row r="17" ht="15" hidden="0" customHeight="1">
      <x:c r="A17" s="27" t="str">
        <x:v>Contact and access</x:v>
      </x:c>
      <x:c r="B17" s="27" t="str">
        <x:v>Strict question-first access</x:v>
      </x:c>
      <x:c r="C17" s="27" t="str">
        <x:v>All websites</x:v>
      </x:c>
      <x:c r="D17" s="18" t="n">
        <x:f>'Published Results'!F66</x:f>
        <x:v>6</x:v>
      </x:c>
      <x:c r="E17" s="18" t="n">
        <x:f>'Published Results'!G66</x:f>
        <x:v>200</x:v>
      </x:c>
      <x:c r="F17" s="33" t="n">
        <x:f>'Published Results'!H66</x:f>
        <x:v>0.03</x:v>
      </x:c>
      <x:c r="G17" s="27" t="str">
        <x:v>Strict task; contact presence alone did not qualify.</x:v>
      </x:c>
    </x:row>
    <x:row r="18" ht="15" hidden="0" customHeight="1">
      <x:c r="A18" s="146" t="str">
        <x:v>Technical performance</x:v>
      </x:c>
      <x:c r="B18" s="125" t="str">
        <x:v>Mobile performance score 90–100</x:v>
      </x:c>
      <x:c r="C18" s="125" t="str">
        <x:v>All websites</x:v>
      </x:c>
      <x:c r="D18" s="127" t="n">
        <x:v>12</x:v>
      </x:c>
      <x:c r="E18" s="127" t="n">
        <x:v>200</x:v>
      </x:c>
      <x:c r="F18" s="128" t="n">
        <x:v>0.06</x:v>
      </x:c>
      <x:c r="G18" s="125" t="str">
        <x:v>Supporting Lighthouse lab score.</x:v>
      </x:c>
    </x:row>
    <x:row r="19" ht="15" hidden="0" customHeight="1">
      <x:c r="A19" s="146" t="str">
        <x:v>Technical performance</x:v>
      </x:c>
      <x:c r="B19" s="125" t="str">
        <x:v>Desktop performance higher than mobile</x:v>
      </x:c>
      <x:c r="C19" s="125" t="str">
        <x:v>Comparable valid scores</x:v>
      </x:c>
      <x:c r="D19" s="127" t="n">
        <x:v>183</x:v>
      </x:c>
      <x:c r="E19" s="127" t="n">
        <x:v>199</x:v>
      </x:c>
      <x:c r="F19" s="128" t="n">
        <x:v>0.9195979899497487</x:v>
      </x:c>
      <x:c r="G19" s="125" t="str">
        <x:v>Paired valid scores; median difference 17 points.</x:v>
      </x:c>
    </x:row>
    <x:row r="20" ht="15" hidden="0" customHeight="1">
      <x:c r="A20" s="146" t="str">
        <x:v>Loading milestones</x:v>
      </x:c>
      <x:c r="B20" s="125" t="str">
        <x:v>Mobile LCP above 4 seconds</x:v>
      </x:c>
      <x:c r="C20" s="125" t="str">
        <x:v>All websites</x:v>
      </x:c>
      <x:c r="D20" s="127" t="n">
        <x:v>168</x:v>
      </x:c>
      <x:c r="E20" s="127" t="n">
        <x:v>200</x:v>
      </x:c>
      <x:c r="F20" s="128" t="n">
        <x:v>0.84</x:v>
      </x:c>
      <x:c r="G20" s="125" t="str">
        <x:v>Lab indicator; not exact patient wait time.</x:v>
      </x:c>
    </x:row>
    <x:row r="21" ht="15" hidden="0" customHeight="1">
      <x:c r="A21" s="146" t="str">
        <x:v>Automated accessibility</x:v>
      </x:c>
      <x:c r="B21" s="125" t="str">
        <x:v>Mobile accessibility score 90–100</x:v>
      </x:c>
      <x:c r="C21" s="125" t="str">
        <x:v>All websites</x:v>
      </x:c>
      <x:c r="D21" s="127" t="n">
        <x:v>91</x:v>
      </x:c>
      <x:c r="E21" s="127" t="n">
        <x:v>200</x:v>
      </x:c>
      <x:c r="F21" s="128" t="n">
        <x:v>0.455</x:v>
      </x:c>
      <x:c r="G21" s="125" t="str">
        <x:v>Automated checks only.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3" hidden="0" customWidth="1"/>
    <x:col min="3" max="3" width="34" hidden="0" customWidth="1"/>
    <x:col min="4" max="4" width="46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20" hidden="0" customWidth="1"/>
    <x:col min="16" max="16" width="38" hidden="0" customWidth="1"/>
  </x:cols>
  <x:sheetData>
    <x:row r="1" ht="30" customHeight="1">
      <x:c r="A1" s="3" t="str">
        <x:v>Published Calculations</x:v>
      </x:c>
      <x:c r="B1" s="3" t="str">
        <x:v>Published Calculations</x:v>
      </x:c>
      <x:c r="C1" s="3" t="str">
        <x:v>Published Calculations</x:v>
      </x:c>
      <x:c r="D1" s="3" t="str">
        <x:v>Published Calculations</x:v>
      </x:c>
      <x:c r="E1" s="3" t="str">
        <x:v>Published Calculations</x:v>
      </x:c>
      <x:c r="F1" s="3" t="str">
        <x:v>Published Calculations</x:v>
      </x:c>
      <x:c r="G1" s="3" t="str">
        <x:v>Published Calculations</x:v>
      </x:c>
      <x:c r="H1" s="3" t="str">
        <x:v>Published Calculations</x:v>
      </x:c>
      <x:c r="I1" s="3" t="str">
        <x:v>Published Calculations</x:v>
      </x:c>
      <x:c r="J1" s="3" t="str">
        <x:v>Published Calculations</x:v>
      </x:c>
      <x:c r="K1" s="3" t="str">
        <x:v>Published Calculations</x:v>
      </x:c>
      <x:c r="L1" s="3" t="str">
        <x:v>Published Calculations</x:v>
      </x:c>
      <x:c r="M1" s="3" t="str">
        <x:v>Published Calculations</x:v>
      </x:c>
      <x:c r="N1" s="3" t="str">
        <x:v>Published Calculations</x:v>
      </x:c>
      <x:c r="O1" s="3" t="str">
        <x:v>Published Calculations</x:v>
      </x:c>
      <x:c r="P1" s="3" t="str">
        <x:v>Published Calculations</x:v>
      </x:c>
    </x:row>
    <x:row r="2">
      <x:c r="A2" s="6" t="str">
        <x:v>Formula-driven calculations from de-identified manual and technical fields. Conditional and metric-specific denominators remain explicit; technical indicators are supporting results.</x:v>
      </x:c>
      <x:c r="B2"/>
      <x:c r="C2"/>
      <x:c r="D2"/>
      <x:c r="E2"/>
      <x:c r="F2"/>
      <x:c r="G2"/>
      <x:c r="H2"/>
      <x:c r="I2"/>
      <x:c r="J2"/>
      <x:c r="K2"/>
      <x:c r="L2"/>
      <x:c r="M2"/>
      <x:c r="N2"/>
      <x:c r="O2"/>
      <x:c r="P2"/>
    </x:row>
    <x:row r="4" ht="34" customHeight="1">
      <x:c r="A4" s="11" t="str">
        <x:v>Metric ID</x:v>
      </x:c>
      <x:c r="B4" s="11" t="str">
        <x:v>Section</x:v>
      </x:c>
      <x:c r="C4" s="11" t="str">
        <x:v>Measure</x:v>
      </x:c>
      <x:c r="D4" s="11" t="str">
        <x:v>Numerator rule</x:v>
      </x:c>
      <x:c r="E4" s="11" t="str">
        <x:v>Denominator rule</x:v>
      </x:c>
      <x:c r="F4" s="11" t="str">
        <x:v>All n</x:v>
      </x:c>
      <x:c r="G4" s="11" t="str">
        <x:v>All N</x:v>
      </x:c>
      <x:c r="H4" s="11" t="str">
        <x:v>All %</x:v>
      </x:c>
      <x:c r="I4" s="11" t="str">
        <x:v>Surgical + mixed n</x:v>
      </x:c>
      <x:c r="J4" s="11" t="str">
        <x:v>Surgical + mixed N</x:v>
      </x:c>
      <x:c r="K4" s="11" t="str">
        <x:v>Surgical + mixed %</x:v>
      </x:c>
      <x:c r="L4" s="11" t="str">
        <x:v>Non-surgical n</x:v>
      </x:c>
      <x:c r="M4" s="11" t="str">
        <x:v>Non-surgical N</x:v>
      </x:c>
      <x:c r="N4" s="11" t="str">
        <x:v>Non-surgical %</x:v>
      </x:c>
      <x:c r="O4" s="11" t="str">
        <x:v>Status</x:v>
      </x:c>
      <x:c r="P4" s="11" t="str">
        <x:v>Interpretation note</x:v>
      </x:c>
    </x:row>
    <x:row r="5">
      <x:c r="A5" s="16" t="str">
        <x:v>NAV01</x:v>
      </x:c>
      <x:c r="B5" s="16" t="str">
        <x:v>Navigation</x:v>
      </x:c>
      <x:c r="C5" s="16" t="str">
        <x:v>Treatments/procedures listed</x:v>
      </x:c>
      <x:c r="D5" s="23" t="str">
        <x:v>treatments_procedures_listed = Y</x:v>
      </x:c>
      <x:c r="E5" s="23" t="str">
        <x:v>All websites in the stated clinic-type group</x:v>
      </x:c>
      <x:c r="F5" s="28" t="n">
        <x:f>COUNTIF('Manual Data'!$D$5:$D$204,"Y")</x:f>
        <x:v>189</x:v>
      </x:c>
      <x:c r="G5" s="28" t="n">
        <x:f>COUNTA('Manual Data'!$A$5:$A$204)</x:f>
        <x:v>200</x:v>
      </x:c>
      <x:c r="H5" s="31" t="n">
        <x:f>IFERROR(F5/G5,"")</x:f>
        <x:v>0.945</x:v>
      </x:c>
      <x:c r="I5" s="28" t="n">
        <x:f>COUNTIFS('Manual Data'!$B$5:$B$204,"Surgical",'Manual Data'!$D$5:$D$204,"Y")+COUNTIFS('Manual Data'!$B$5:$B$204,"Mixed",'Manual Data'!$D$5:$D$204,"Y")</x:f>
        <x:v>80</x:v>
      </x:c>
      <x:c r="J5" s="28" t="n">
        <x:f>COUNTIF('Manual Data'!$B$5:$B$204,"Surgical")+COUNTIF('Manual Data'!$B$5:$B$204,"Mixed")</x:f>
        <x:v>80</x:v>
      </x:c>
      <x:c r="K5" s="31" t="n">
        <x:f>IFERROR(I5/J5,"")</x:f>
        <x:v>1</x:v>
      </x:c>
      <x:c r="L5" s="28" t="n">
        <x:f>COUNTIFS('Manual Data'!$B$5:$B$204,"Non-surgical",'Manual Data'!$D$5:$D$204,"Y")</x:f>
        <x:v>109</x:v>
      </x:c>
      <x:c r="M5" s="28" t="n">
        <x:f>COUNTIF('Manual Data'!$B$5:$B$204,"Non-surgical")</x:f>
        <x:v>120</x:v>
      </x:c>
      <x:c r="N5" s="31" t="n">
        <x:f>IFERROR(L5/M5,"")</x:f>
        <x:v>0.9083333333333333</x:v>
      </x:c>
      <x:c r="O5" s="16" t="str">
        <x:v>Validated manual</x:v>
      </x:c>
      <x:c r="P5" s="23" t="str"/>
    </x:row>
    <x:row r="6">
      <x:c r="A6" s="17" t="str">
        <x:v>NAV02</x:v>
      </x:c>
      <x:c r="B6" s="17" t="str">
        <x:v>Navigation</x:v>
      </x:c>
      <x:c r="C6" s="17" t="str">
        <x:v>Concern-led route found</x:v>
      </x:c>
      <x:c r="D6" s="25" t="str">
        <x:v>concern_options_found = Y</x:v>
      </x:c>
      <x:c r="E6" s="25" t="str">
        <x:v>All websites in the stated clinic-type group</x:v>
      </x:c>
      <x:c r="F6" s="29" t="n">
        <x:f>COUNTIF('Manual Data'!$H$5:$H$204,"Y")</x:f>
        <x:v>93</x:v>
      </x:c>
      <x:c r="G6" s="29" t="n">
        <x:f>COUNTA('Manual Data'!$A$5:$A$204)</x:f>
        <x:v>200</x:v>
      </x:c>
      <x:c r="H6" s="32" t="n">
        <x:f>IFERROR(F6/G6,"")</x:f>
        <x:v>0.465</x:v>
      </x:c>
      <x:c r="I6" s="29" t="n">
        <x:f>COUNTIFS('Manual Data'!$B$5:$B$204,"Surgical",'Manual Data'!$H$5:$H$204,"Y")+COUNTIFS('Manual Data'!$B$5:$B$204,"Mixed",'Manual Data'!$H$5:$H$204,"Y")</x:f>
        <x:v>63</x:v>
      </x:c>
      <x:c r="J6" s="29" t="n">
        <x:f>COUNTIF('Manual Data'!$B$5:$B$204,"Surgical")+COUNTIF('Manual Data'!$B$5:$B$204,"Mixed")</x:f>
        <x:v>80</x:v>
      </x:c>
      <x:c r="K6" s="32" t="n">
        <x:f>IFERROR(I6/J6,"")</x:f>
        <x:v>0.7875</x:v>
      </x:c>
      <x:c r="L6" s="29" t="n">
        <x:f>COUNTIFS('Manual Data'!$B$5:$B$204,"Non-surgical",'Manual Data'!$H$5:$H$204,"Y")</x:f>
        <x:v>30</x:v>
      </x:c>
      <x:c r="M6" s="29" t="n">
        <x:f>COUNTIF('Manual Data'!$B$5:$B$204,"Non-surgical")</x:f>
        <x:v>120</x:v>
      </x:c>
      <x:c r="N6" s="32" t="n">
        <x:f>IFERROR(L6/M6,"")</x:f>
        <x:v>0.25</x:v>
      </x:c>
      <x:c r="O6" s="17" t="str">
        <x:v>Validated manual</x:v>
      </x:c>
      <x:c r="P6" s="25" t="str">
        <x:v>A flat treatment list alone did not qualify.</x:v>
      </x:c>
    </x:row>
    <x:row r="7">
      <x:c r="A7" s="17" t="str">
        <x:v>NAV03</x:v>
      </x:c>
      <x:c r="B7" s="17" t="str">
        <x:v>Navigation</x:v>
      </x:c>
      <x:c r="C7" s="17" t="str">
        <x:v>Dedicated service page found</x:v>
      </x:c>
      <x:c r="D7" s="25" t="str">
        <x:v>dedicated_service_page = Y</x:v>
      </x:c>
      <x:c r="E7" s="25" t="str">
        <x:v>All websites in the stated clinic-type group</x:v>
      </x:c>
      <x:c r="F7" s="29" t="n">
        <x:f>COUNTIF('Manual Data'!$I$5:$I$204,"Y")</x:f>
        <x:v>165</x:v>
      </x:c>
      <x:c r="G7" s="29" t="n">
        <x:f>COUNTA('Manual Data'!$A$5:$A$204)</x:f>
        <x:v>200</x:v>
      </x:c>
      <x:c r="H7" s="32" t="n">
        <x:f>IFERROR(F7/G7,"")</x:f>
        <x:v>0.825</x:v>
      </x:c>
      <x:c r="I7" s="29" t="n">
        <x:f>COUNTIFS('Manual Data'!$B$5:$B$204,"Surgical",'Manual Data'!$I$5:$I$204,"Y")+COUNTIFS('Manual Data'!$B$5:$B$204,"Mixed",'Manual Data'!$I$5:$I$204,"Y")</x:f>
        <x:v>77</x:v>
      </x:c>
      <x:c r="J7" s="29" t="n">
        <x:f>COUNTIF('Manual Data'!$B$5:$B$204,"Surgical")+COUNTIF('Manual Data'!$B$5:$B$204,"Mixed")</x:f>
        <x:v>80</x:v>
      </x:c>
      <x:c r="K7" s="32" t="n">
        <x:f>IFERROR(I7/J7,"")</x:f>
        <x:v>0.9625</x:v>
      </x:c>
      <x:c r="L7" s="29" t="n">
        <x:f>COUNTIFS('Manual Data'!$B$5:$B$204,"Non-surgical",'Manual Data'!$I$5:$I$204,"Y")</x:f>
        <x:v>88</x:v>
      </x:c>
      <x:c r="M7" s="29" t="n">
        <x:f>COUNTIF('Manual Data'!$B$5:$B$204,"Non-surgical")</x:f>
        <x:v>120</x:v>
      </x:c>
      <x:c r="N7" s="32" t="n">
        <x:f>IFERROR(L7/M7,"")</x:f>
        <x:v>0.7333333333333333</x:v>
      </x:c>
      <x:c r="O7" s="17" t="str">
        <x:v>Validated manual</x:v>
      </x:c>
      <x:c r="P7" s="25" t="str"/>
    </x:row>
    <x:row r="8">
      <x:c r="A8" s="17" t="str">
        <x:v>NAV04</x:v>
      </x:c>
      <x:c r="B8" s="17" t="str">
        <x:v>Navigation</x:v>
      </x:c>
      <x:c r="C8" s="17" t="str">
        <x:v>Concern route + dedicated page + selected-page action</x:v>
      </x:c>
      <x:c r="D8" s="25" t="str">
        <x:v>concern_options_found = Y AND dedicated_service_page = Y AND any selected-page action = 1</x:v>
      </x:c>
      <x:c r="E8" s="25" t="str">
        <x:v>All websites in the stated clinic-type group</x:v>
      </x:c>
      <x:c r="F8" s="29" t="n">
        <x:f>SUM('Derived Flags'!$N$5:$N$204)</x:f>
        <x:v>85</x:v>
      </x:c>
      <x:c r="G8" s="29" t="n">
        <x:f>COUNTA('Manual Data'!$A$5:$A$204)</x:f>
        <x:v>200</x:v>
      </x:c>
      <x:c r="H8" s="32" t="n">
        <x:f>IFERROR(F8/G8,"")</x:f>
        <x:v>0.425</x:v>
      </x:c>
      <x:c r="I8" s="29" t="n">
        <x:f>SUMIFS('Derived Flags'!$N$5:$N$204,'Derived Flags'!$B$5:$B$204,"Surgical")+SUMIFS('Derived Flags'!$N$5:$N$204,'Derived Flags'!$B$5:$B$204,"Mixed")</x:f>
        <x:v>56</x:v>
      </x:c>
      <x:c r="J8" s="29" t="n">
        <x:f>COUNTIF('Manual Data'!$B$5:$B$204,"Surgical")+COUNTIF('Manual Data'!$B$5:$B$204,"Mixed")</x:f>
        <x:v>80</x:v>
      </x:c>
      <x:c r="K8" s="32" t="n">
        <x:f>IFERROR(I8/J8,"")</x:f>
        <x:v>0.7</x:v>
      </x:c>
      <x:c r="L8" s="29" t="n">
        <x:f>SUMIFS('Derived Flags'!$N$5:$N$204,'Derived Flags'!$B$5:$B$204,"Non-surgical")</x:f>
        <x:v>29</x:v>
      </x:c>
      <x:c r="M8" s="29" t="n">
        <x:f>COUNTIF('Manual Data'!$B$5:$B$204,"Non-surgical")</x:f>
        <x:v>120</x:v>
      </x:c>
      <x:c r="N8" s="32" t="n">
        <x:f>IFERROR(L8/M8,"")</x:f>
        <x:v>0.24166666666666667</x:v>
      </x:c>
      <x:c r="O8" s="17" t="str">
        <x:v>Validated manual</x:v>
      </x:c>
      <x:c r="P8" s="25" t="str"/>
    </x:row>
    <x:row r="9">
      <x:c r="A9" s="17" t="str">
        <x:v>INFO01</x:v>
      </x:c>
      <x:c r="B9" s="17" t="str">
        <x:v>Selected-service information</x:v>
      </x:c>
      <x:c r="C9" s="17" t="str">
        <x:v>Treatment explanation</x:v>
      </x:c>
      <x:c r="D9" s="25" t="str">
        <x:v>treatment_explanation = Y</x:v>
      </x:c>
      <x:c r="E9" s="25" t="str">
        <x:v>All websites in the stated clinic-type group</x:v>
      </x:c>
      <x:c r="F9" s="29" t="n">
        <x:f>COUNTIF('Manual Data'!$J$5:$J$204,"Y")</x:f>
        <x:v>168</x:v>
      </x:c>
      <x:c r="G9" s="29" t="n">
        <x:f>COUNTA('Manual Data'!$A$5:$A$204)</x:f>
        <x:v>200</x:v>
      </x:c>
      <x:c r="H9" s="32" t="n">
        <x:f>IFERROR(F9/G9,"")</x:f>
        <x:v>0.84</x:v>
      </x:c>
      <x:c r="I9" s="29" t="n">
        <x:f>COUNTIFS('Manual Data'!$B$5:$B$204,"Surgical",'Manual Data'!$J$5:$J$204,"Y")+COUNTIFS('Manual Data'!$B$5:$B$204,"Mixed",'Manual Data'!$J$5:$J$204,"Y")</x:f>
        <x:v>78</x:v>
      </x:c>
      <x:c r="J9" s="29" t="n">
        <x:f>COUNTIF('Manual Data'!$B$5:$B$204,"Surgical")+COUNTIF('Manual Data'!$B$5:$B$204,"Mixed")</x:f>
        <x:v>80</x:v>
      </x:c>
      <x:c r="K9" s="32" t="n">
        <x:f>IFERROR(I9/J9,"")</x:f>
        <x:v>0.975</x:v>
      </x:c>
      <x:c r="L9" s="29" t="n">
        <x:f>COUNTIFS('Manual Data'!$B$5:$B$204,"Non-surgical",'Manual Data'!$J$5:$J$204,"Y")</x:f>
        <x:v>90</x:v>
      </x:c>
      <x:c r="M9" s="29" t="n">
        <x:f>COUNTIF('Manual Data'!$B$5:$B$204,"Non-surgical")</x:f>
        <x:v>120</x:v>
      </x:c>
      <x:c r="N9" s="32" t="n">
        <x:f>IFERROR(L9/M9,"")</x:f>
        <x:v>0.75</x:v>
      </x:c>
      <x:c r="O9" s="17" t="str">
        <x:v>Validated manual</x:v>
      </x:c>
      <x:c r="P9" s="25" t="str"/>
    </x:row>
    <x:row r="10">
      <x:c r="A10" s="17" t="str">
        <x:v>INFO02</x:v>
      </x:c>
      <x:c r="B10" s="17" t="str">
        <x:v>Selected-service information</x:v>
      </x:c>
      <x:c r="C10" s="17" t="str">
        <x:v>Explanation + downtime</x:v>
      </x:c>
      <x:c r="D10" s="25" t="str">
        <x:v>treatment_explanation = Y AND downtime_recovery = Y</x:v>
      </x:c>
      <x:c r="E10" s="25" t="str">
        <x:v>All websites in the stated clinic-type group</x:v>
      </x:c>
      <x:c r="F10" s="29" t="n">
        <x:f>SUM('Derived Flags'!$AK$5:$AK$204)</x:f>
        <x:v>143</x:v>
      </x:c>
      <x:c r="G10" s="29" t="n">
        <x:f>COUNTA('Manual Data'!$A$5:$A$204)</x:f>
        <x:v>200</x:v>
      </x:c>
      <x:c r="H10" s="32" t="n">
        <x:f>IFERROR(F10/G10,"")</x:f>
        <x:v>0.715</x:v>
      </x:c>
      <x:c r="I10" s="29" t="n">
        <x:f>SUMIFS('Derived Flags'!$AK$5:$AK$204,'Derived Flags'!$B$5:$B$204,"Surgical")+SUMIFS('Derived Flags'!$AK$5:$AK$204,'Derived Flags'!$B$5:$B$204,"Mixed")</x:f>
        <x:v>75</x:v>
      </x:c>
      <x:c r="J10" s="29" t="n">
        <x:f>COUNTIF('Manual Data'!$B$5:$B$204,"Surgical")+COUNTIF('Manual Data'!$B$5:$B$204,"Mixed")</x:f>
        <x:v>80</x:v>
      </x:c>
      <x:c r="K10" s="32" t="n">
        <x:f>IFERROR(I10/J10,"")</x:f>
        <x:v>0.9375</x:v>
      </x:c>
      <x:c r="L10" s="29" t="n">
        <x:f>SUMIFS('Derived Flags'!$AK$5:$AK$204,'Derived Flags'!$B$5:$B$204,"Non-surgical")</x:f>
        <x:v>68</x:v>
      </x:c>
      <x:c r="M10" s="29" t="n">
        <x:f>COUNTIF('Manual Data'!$B$5:$B$204,"Non-surgical")</x:f>
        <x:v>120</x:v>
      </x:c>
      <x:c r="N10" s="32" t="n">
        <x:f>IFERROR(L10/M10,"")</x:f>
        <x:v>0.5666666666666667</x:v>
      </x:c>
      <x:c r="O10" s="17" t="str">
        <x:v>Validated manual</x:v>
      </x:c>
      <x:c r="P10" s="25" t="str">
        <x:v>Cumulative information-ladder measure.</x:v>
      </x:c>
    </x:row>
    <x:row r="11">
      <x:c r="A11" s="17" t="str">
        <x:v>INFO03</x:v>
      </x:c>
      <x:c r="B11" s="17" t="str">
        <x:v>Selected-service information</x:v>
      </x:c>
      <x:c r="C11" s="17" t="str">
        <x:v>Explanation + downtime + suitability</x:v>
      </x:c>
      <x:c r="D11" s="25" t="str">
        <x:v>treatment_explanation = Y AND downtime_recovery = Y AND suitability_contraindications = Y</x:v>
      </x:c>
      <x:c r="E11" s="25" t="str">
        <x:v>All websites in the stated clinic-type group</x:v>
      </x:c>
      <x:c r="F11" s="29" t="n">
        <x:f>SUM('Derived Flags'!$AL$5:$AL$204)</x:f>
        <x:v>100</x:v>
      </x:c>
      <x:c r="G11" s="29" t="n">
        <x:f>COUNTA('Manual Data'!$A$5:$A$204)</x:f>
        <x:v>200</x:v>
      </x:c>
      <x:c r="H11" s="32" t="n">
        <x:f>IFERROR(F11/G11,"")</x:f>
        <x:v>0.5</x:v>
      </x:c>
      <x:c r="I11" s="29" t="n">
        <x:f>SUMIFS('Derived Flags'!$AL$5:$AL$204,'Derived Flags'!$B$5:$B$204,"Surgical")+SUMIFS('Derived Flags'!$AL$5:$AL$204,'Derived Flags'!$B$5:$B$204,"Mixed")</x:f>
        <x:v>59</x:v>
      </x:c>
      <x:c r="J11" s="29" t="n">
        <x:f>COUNTIF('Manual Data'!$B$5:$B$204,"Surgical")+COUNTIF('Manual Data'!$B$5:$B$204,"Mixed")</x:f>
        <x:v>80</x:v>
      </x:c>
      <x:c r="K11" s="32" t="n">
        <x:f>IFERROR(I11/J11,"")</x:f>
        <x:v>0.7375</x:v>
      </x:c>
      <x:c r="L11" s="29" t="n">
        <x:f>SUMIFS('Derived Flags'!$AL$5:$AL$204,'Derived Flags'!$B$5:$B$204,"Non-surgical")</x:f>
        <x:v>41</x:v>
      </x:c>
      <x:c r="M11" s="29" t="n">
        <x:f>COUNTIF('Manual Data'!$B$5:$B$204,"Non-surgical")</x:f>
        <x:v>120</x:v>
      </x:c>
      <x:c r="N11" s="32" t="n">
        <x:f>IFERROR(L11/M11,"")</x:f>
        <x:v>0.3416666666666667</x:v>
      </x:c>
      <x:c r="O11" s="17" t="str">
        <x:v>Validated manual</x:v>
      </x:c>
      <x:c r="P11" s="25" t="str">
        <x:v>Cumulative information-ladder measure.</x:v>
      </x:c>
    </x:row>
    <x:row r="12">
      <x:c r="A12" s="17" t="str">
        <x:v>INFO04</x:v>
      </x:c>
      <x:c r="B12" s="17" t="str">
        <x:v>Selected-service information</x:v>
      </x:c>
      <x:c r="C12" s="17" t="str">
        <x:v>All four core information elements</x:v>
      </x:c>
      <x:c r="D12" s="25" t="str">
        <x:v>Explanation + downtime/recovery + suitability/contraindications + risks/side effects</x:v>
      </x:c>
      <x:c r="E12" s="25" t="str">
        <x:v>All websites in the stated clinic-type group</x:v>
      </x:c>
      <x:c r="F12" s="29" t="n">
        <x:f>SUM('Derived Flags'!$D$5:$D$204)</x:f>
        <x:v>77</x:v>
      </x:c>
      <x:c r="G12" s="29" t="n">
        <x:f>COUNTA('Manual Data'!$A$5:$A$204)</x:f>
        <x:v>200</x:v>
      </x:c>
      <x:c r="H12" s="32" t="n">
        <x:f>IFERROR(F12/G12,"")</x:f>
        <x:v>0.385</x:v>
      </x:c>
      <x:c r="I12" s="29" t="n">
        <x:f>SUMIFS('Derived Flags'!$D$5:$D$204,'Derived Flags'!$B$5:$B$204,"Surgical")+SUMIFS('Derived Flags'!$D$5:$D$204,'Derived Flags'!$B$5:$B$204,"Mixed")</x:f>
        <x:v>48</x:v>
      </x:c>
      <x:c r="J12" s="29" t="n">
        <x:f>COUNTIF('Manual Data'!$B$5:$B$204,"Surgical")+COUNTIF('Manual Data'!$B$5:$B$204,"Mixed")</x:f>
        <x:v>80</x:v>
      </x:c>
      <x:c r="K12" s="32" t="n">
        <x:f>IFERROR(I12/J12,"")</x:f>
        <x:v>0.6</x:v>
      </x:c>
      <x:c r="L12" s="29" t="n">
        <x:f>SUMIFS('Derived Flags'!$D$5:$D$204,'Derived Flags'!$B$5:$B$204,"Non-surgical")</x:f>
        <x:v>29</x:v>
      </x:c>
      <x:c r="M12" s="29" t="n">
        <x:f>COUNTIF('Manual Data'!$B$5:$B$204,"Non-surgical")</x:f>
        <x:v>120</x:v>
      </x:c>
      <x:c r="N12" s="32" t="n">
        <x:f>IFERROR(L12/M12,"")</x:f>
        <x:v>0.24166666666666667</x:v>
      </x:c>
      <x:c r="O12" s="17" t="str">
        <x:v>Validated manual</x:v>
      </x:c>
      <x:c r="P12" s="25" t="str"/>
    </x:row>
    <x:row r="13">
      <x:c r="A13" s="17" t="str">
        <x:v>INFO05</x:v>
      </x:c>
      <x:c r="B13" s="17" t="str">
        <x:v>Selected-service information</x:v>
      </x:c>
      <x:c r="C13" s="17" t="str">
        <x:v>Core information + result examples</x:v>
      </x:c>
      <x:c r="D13" s="25" t="str">
        <x:v>All four core elements AND result_examples = Y</x:v>
      </x:c>
      <x:c r="E13" s="25" t="str">
        <x:v>All websites in the stated clinic-type group</x:v>
      </x:c>
      <x:c r="F13" s="29" t="n">
        <x:f>SUM('Derived Flags'!$AM$5:$AM$204)</x:f>
        <x:v>54</x:v>
      </x:c>
      <x:c r="G13" s="29" t="n">
        <x:f>COUNTA('Manual Data'!$A$5:$A$204)</x:f>
        <x:v>200</x:v>
      </x:c>
      <x:c r="H13" s="32" t="n">
        <x:f>IFERROR(F13/G13,"")</x:f>
        <x:v>0.27</x:v>
      </x:c>
      <x:c r="I13" s="29" t="n">
        <x:f>SUMIFS('Derived Flags'!$AM$5:$AM$204,'Derived Flags'!$B$5:$B$204,"Surgical")+SUMIFS('Derived Flags'!$AM$5:$AM$204,'Derived Flags'!$B$5:$B$204,"Mixed")</x:f>
        <x:v>36</x:v>
      </x:c>
      <x:c r="J13" s="29" t="n">
        <x:f>COUNTIF('Manual Data'!$B$5:$B$204,"Surgical")+COUNTIF('Manual Data'!$B$5:$B$204,"Mixed")</x:f>
        <x:v>80</x:v>
      </x:c>
      <x:c r="K13" s="32" t="n">
        <x:f>IFERROR(I13/J13,"")</x:f>
        <x:v>0.45</x:v>
      </x:c>
      <x:c r="L13" s="29" t="n">
        <x:f>SUMIFS('Derived Flags'!$AM$5:$AM$204,'Derived Flags'!$B$5:$B$204,"Non-surgical")</x:f>
        <x:v>18</x:v>
      </x:c>
      <x:c r="M13" s="29" t="n">
        <x:f>COUNTIF('Manual Data'!$B$5:$B$204,"Non-surgical")</x:f>
        <x:v>120</x:v>
      </x:c>
      <x:c r="N13" s="32" t="n">
        <x:f>IFERROR(L13/M13,"")</x:f>
        <x:v>0.15</x:v>
      </x:c>
      <x:c r="O13" s="17" t="str">
        <x:v>Validated manual</x:v>
      </x:c>
      <x:c r="P13" s="25" t="str">
        <x:v>Final cumulative information-ladder step.</x:v>
      </x:c>
    </x:row>
    <x:row r="14">
      <x:c r="A14" s="17" t="str">
        <x:v>INFO06</x:v>
      </x:c>
      <x:c r="B14" s="17" t="str">
        <x:v>Selected-service information</x:v>
      </x:c>
      <x:c r="C14" s="17" t="str">
        <x:v>Downtime/recovery</x:v>
      </x:c>
      <x:c r="D14" s="25" t="str">
        <x:v>downtime_recovery = Y</x:v>
      </x:c>
      <x:c r="E14" s="25" t="str">
        <x:v>All websites in the stated clinic-type group</x:v>
      </x:c>
      <x:c r="F14" s="29" t="n">
        <x:f>COUNTIF('Manual Data'!$K$5:$K$204,"Y")</x:f>
        <x:v>144</x:v>
      </x:c>
      <x:c r="G14" s="29" t="n">
        <x:f>COUNTA('Manual Data'!$A$5:$A$204)</x:f>
        <x:v>200</x:v>
      </x:c>
      <x:c r="H14" s="32" t="n">
        <x:f>IFERROR(F14/G14,"")</x:f>
        <x:v>0.72</x:v>
      </x:c>
      <x:c r="I14" s="29" t="n">
        <x:f>COUNTIFS('Manual Data'!$B$5:$B$204,"Surgical",'Manual Data'!$K$5:$K$204,"Y")+COUNTIFS('Manual Data'!$B$5:$B$204,"Mixed",'Manual Data'!$K$5:$K$204,"Y")</x:f>
        <x:v>75</x:v>
      </x:c>
      <x:c r="J14" s="29" t="n">
        <x:f>COUNTIF('Manual Data'!$B$5:$B$204,"Surgical")+COUNTIF('Manual Data'!$B$5:$B$204,"Mixed")</x:f>
        <x:v>80</x:v>
      </x:c>
      <x:c r="K14" s="32" t="n">
        <x:f>IFERROR(I14/J14,"")</x:f>
        <x:v>0.9375</x:v>
      </x:c>
      <x:c r="L14" s="29" t="n">
        <x:f>COUNTIFS('Manual Data'!$B$5:$B$204,"Non-surgical",'Manual Data'!$K$5:$K$204,"Y")</x:f>
        <x:v>69</x:v>
      </x:c>
      <x:c r="M14" s="29" t="n">
        <x:f>COUNTIF('Manual Data'!$B$5:$B$204,"Non-surgical")</x:f>
        <x:v>120</x:v>
      </x:c>
      <x:c r="N14" s="32" t="n">
        <x:f>IFERROR(L14/M14,"")</x:f>
        <x:v>0.575</x:v>
      </x:c>
      <x:c r="O14" s="17" t="str">
        <x:v>Validated manual</x:v>
      </x:c>
      <x:c r="P14" s="25" t="str"/>
    </x:row>
    <x:row r="15">
      <x:c r="A15" s="17" t="str">
        <x:v>INFO07</x:v>
      </x:c>
      <x:c r="B15" s="17" t="str">
        <x:v>Selected-service information</x:v>
      </x:c>
      <x:c r="C15" s="17" t="str">
        <x:v>Suitability/contraindication information</x:v>
      </x:c>
      <x:c r="D15" s="25" t="str">
        <x:v>suitability_contraindications = Y</x:v>
      </x:c>
      <x:c r="E15" s="25" t="str">
        <x:v>All websites in the stated clinic-type group</x:v>
      </x:c>
      <x:c r="F15" s="29" t="n">
        <x:f>COUNTIF('Manual Data'!$L$5:$L$204,"Y")</x:f>
        <x:v>100</x:v>
      </x:c>
      <x:c r="G15" s="29" t="n">
        <x:f>COUNTA('Manual Data'!$A$5:$A$204)</x:f>
        <x:v>200</x:v>
      </x:c>
      <x:c r="H15" s="32" t="n">
        <x:f>IFERROR(F15/G15,"")</x:f>
        <x:v>0.5</x:v>
      </x:c>
      <x:c r="I15" s="29" t="n">
        <x:f>COUNTIFS('Manual Data'!$B$5:$B$204,"Surgical",'Manual Data'!$L$5:$L$204,"Y")+COUNTIFS('Manual Data'!$B$5:$B$204,"Mixed",'Manual Data'!$L$5:$L$204,"Y")</x:f>
        <x:v>59</x:v>
      </x:c>
      <x:c r="J15" s="29" t="n">
        <x:f>COUNTIF('Manual Data'!$B$5:$B$204,"Surgical")+COUNTIF('Manual Data'!$B$5:$B$204,"Mixed")</x:f>
        <x:v>80</x:v>
      </x:c>
      <x:c r="K15" s="32" t="n">
        <x:f>IFERROR(I15/J15,"")</x:f>
        <x:v>0.7375</x:v>
      </x:c>
      <x:c r="L15" s="29" t="n">
        <x:f>COUNTIFS('Manual Data'!$B$5:$B$204,"Non-surgical",'Manual Data'!$L$5:$L$204,"Y")</x:f>
        <x:v>41</x:v>
      </x:c>
      <x:c r="M15" s="29" t="n">
        <x:f>COUNTIF('Manual Data'!$B$5:$B$204,"Non-surgical")</x:f>
        <x:v>120</x:v>
      </x:c>
      <x:c r="N15" s="32" t="n">
        <x:f>IFERROR(L15/M15,"")</x:f>
        <x:v>0.3416666666666667</x:v>
      </x:c>
      <x:c r="O15" s="17" t="str">
        <x:v>Validated manual</x:v>
      </x:c>
      <x:c r="P15" s="25" t="str"/>
    </x:row>
    <x:row r="16">
      <x:c r="A16" s="17" t="str">
        <x:v>INFO08</x:v>
      </x:c>
      <x:c r="B16" s="17" t="str">
        <x:v>Selected-service information</x:v>
      </x:c>
      <x:c r="C16" s="17" t="str">
        <x:v>Risks/side effects mentioned</x:v>
      </x:c>
      <x:c r="D16" s="25" t="str">
        <x:v>risks_side_effects = Y</x:v>
      </x:c>
      <x:c r="E16" s="25" t="str">
        <x:v>All websites in the stated clinic-type group</x:v>
      </x:c>
      <x:c r="F16" s="29" t="n">
        <x:f>COUNTIF('Manual Data'!$M$5:$M$204,"Y")</x:f>
        <x:v>81</x:v>
      </x:c>
      <x:c r="G16" s="29" t="n">
        <x:f>COUNTA('Manual Data'!$A$5:$A$204)</x:f>
        <x:v>200</x:v>
      </x:c>
      <x:c r="H16" s="32" t="n">
        <x:f>IFERROR(F16/G16,"")</x:f>
        <x:v>0.405</x:v>
      </x:c>
      <x:c r="I16" s="29" t="n">
        <x:f>COUNTIFS('Manual Data'!$B$5:$B$204,"Surgical",'Manual Data'!$M$5:$M$204,"Y")+COUNTIFS('Manual Data'!$B$5:$B$204,"Mixed",'Manual Data'!$M$5:$M$204,"Y")</x:f>
        <x:v>50</x:v>
      </x:c>
      <x:c r="J16" s="29" t="n">
        <x:f>COUNTIF('Manual Data'!$B$5:$B$204,"Surgical")+COUNTIF('Manual Data'!$B$5:$B$204,"Mixed")</x:f>
        <x:v>80</x:v>
      </x:c>
      <x:c r="K16" s="32" t="n">
        <x:f>IFERROR(I16/J16,"")</x:f>
        <x:v>0.625</x:v>
      </x:c>
      <x:c r="L16" s="29" t="n">
        <x:f>COUNTIFS('Manual Data'!$B$5:$B$204,"Non-surgical",'Manual Data'!$M$5:$M$204,"Y")</x:f>
        <x:v>31</x:v>
      </x:c>
      <x:c r="M16" s="29" t="n">
        <x:f>COUNTIF('Manual Data'!$B$5:$B$204,"Non-surgical")</x:f>
        <x:v>120</x:v>
      </x:c>
      <x:c r="N16" s="32" t="n">
        <x:f>IFERROR(L16/M16,"")</x:f>
        <x:v>0.25833333333333336</x:v>
      </x:c>
      <x:c r="O16" s="17" t="str">
        <x:v>Validated manual</x:v>
      </x:c>
      <x:c r="P16" s="25" t="str">
        <x:v>Presence-only; not an adequacy or consent measure.</x:v>
      </x:c>
    </x:row>
    <x:row r="17">
      <x:c r="A17" s="17" t="str">
        <x:v>INFO09</x:v>
      </x:c>
      <x:c r="B17" s="17" t="str">
        <x:v>Selected-service information</x:v>
      </x:c>
      <x:c r="C17" s="17" t="str">
        <x:v>Result examples shown</x:v>
      </x:c>
      <x:c r="D17" s="25" t="str">
        <x:v>result_examples = Y</x:v>
      </x:c>
      <x:c r="E17" s="25" t="str">
        <x:v>All websites in the stated clinic-type group</x:v>
      </x:c>
      <x:c r="F17" s="29" t="n">
        <x:f>COUNTIF('Manual Data'!$N$5:$N$204,"Y")</x:f>
        <x:v>91</x:v>
      </x:c>
      <x:c r="G17" s="29" t="n">
        <x:f>COUNTA('Manual Data'!$A$5:$A$204)</x:f>
        <x:v>200</x:v>
      </x:c>
      <x:c r="H17" s="32" t="n">
        <x:f>IFERROR(F17/G17,"")</x:f>
        <x:v>0.455</x:v>
      </x:c>
      <x:c r="I17" s="29" t="n">
        <x:f>COUNTIFS('Manual Data'!$B$5:$B$204,"Surgical",'Manual Data'!$N$5:$N$204,"Y")+COUNTIFS('Manual Data'!$B$5:$B$204,"Mixed",'Manual Data'!$N$5:$N$204,"Y")</x:f>
        <x:v>49</x:v>
      </x:c>
      <x:c r="J17" s="29" t="n">
        <x:f>COUNTIF('Manual Data'!$B$5:$B$204,"Surgical")+COUNTIF('Manual Data'!$B$5:$B$204,"Mixed")</x:f>
        <x:v>80</x:v>
      </x:c>
      <x:c r="K17" s="32" t="n">
        <x:f>IFERROR(I17/J17,"")</x:f>
        <x:v>0.6125</x:v>
      </x:c>
      <x:c r="L17" s="29" t="n">
        <x:f>COUNTIFS('Manual Data'!$B$5:$B$204,"Non-surgical",'Manual Data'!$N$5:$N$204,"Y")</x:f>
        <x:v>42</x:v>
      </x:c>
      <x:c r="M17" s="29" t="n">
        <x:f>COUNTIF('Manual Data'!$B$5:$B$204,"Non-surgical")</x:f>
        <x:v>120</x:v>
      </x:c>
      <x:c r="N17" s="32" t="n">
        <x:f>IFERROR(L17/M17,"")</x:f>
        <x:v>0.35</x:v>
      </x:c>
      <x:c r="O17" s="17" t="str">
        <x:v>Validated manual</x:v>
      </x:c>
      <x:c r="P17" s="25" t="str"/>
    </x:row>
    <x:row r="18">
      <x:c r="A18" s="17" t="str">
        <x:v>INFO10</x:v>
      </x:c>
      <x:c r="B18" s="17" t="str">
        <x:v>Selected-service information</x:v>
      </x:c>
      <x:c r="C18" s="17" t="str">
        <x:v>Neither risks nor suitability found</x:v>
      </x:c>
      <x:c r="D18" s="25" t="str">
        <x:v>risks_side_effects = N AND suitability_contraindications = N</x:v>
      </x:c>
      <x:c r="E18" s="25" t="str">
        <x:v>All websites in the stated clinic-type group</x:v>
      </x:c>
      <x:c r="F18" s="29" t="n">
        <x:f>SUM('Derived Flags'!$L$5:$L$204)</x:f>
        <x:v>96</x:v>
      </x:c>
      <x:c r="G18" s="29" t="n">
        <x:f>COUNTA('Manual Data'!$A$5:$A$204)</x:f>
        <x:v>200</x:v>
      </x:c>
      <x:c r="H18" s="32" t="n">
        <x:f>IFERROR(F18/G18,"")</x:f>
        <x:v>0.48</x:v>
      </x:c>
      <x:c r="I18" s="29" t="n">
        <x:f>SUMIFS('Derived Flags'!$L$5:$L$204,'Derived Flags'!$B$5:$B$204,"Surgical")+SUMIFS('Derived Flags'!$L$5:$L$204,'Derived Flags'!$B$5:$B$204,"Mixed")</x:f>
        <x:v>19</x:v>
      </x:c>
      <x:c r="J18" s="29" t="n">
        <x:f>COUNTIF('Manual Data'!$B$5:$B$204,"Surgical")+COUNTIF('Manual Data'!$B$5:$B$204,"Mixed")</x:f>
        <x:v>80</x:v>
      </x:c>
      <x:c r="K18" s="32" t="n">
        <x:f>IFERROR(I18/J18,"")</x:f>
        <x:v>0.2375</x:v>
      </x:c>
      <x:c r="L18" s="29" t="n">
        <x:f>SUMIFS('Derived Flags'!$L$5:$L$204,'Derived Flags'!$B$5:$B$204,"Non-surgical")</x:f>
        <x:v>77</x:v>
      </x:c>
      <x:c r="M18" s="29" t="n">
        <x:f>COUNTIF('Manual Data'!$B$5:$B$204,"Non-surgical")</x:f>
        <x:v>120</x:v>
      </x:c>
      <x:c r="N18" s="32" t="n">
        <x:f>IFERROR(L18/M18,"")</x:f>
        <x:v>0.6416666666666667</x:v>
      </x:c>
      <x:c r="O18" s="17" t="str">
        <x:v>Validated manual</x:v>
      </x:c>
      <x:c r="P18" s="25" t="str"/>
    </x:row>
    <x:row r="19">
      <x:c r="A19" s="17" t="str">
        <x:v>INFO11</x:v>
      </x:c>
      <x:c r="B19" s="17" t="str">
        <x:v>Selected-service information</x:v>
      </x:c>
      <x:c r="C19" s="17" t="str">
        <x:v>Explanation present but risks missing</x:v>
      </x:c>
      <x:c r="D19" s="25" t="str">
        <x:v>treatment_explanation = Y AND risks_side_effects = N</x:v>
      </x:c>
      <x:c r="E19" s="25" t="str">
        <x:v>All websites in the stated clinic-type group</x:v>
      </x:c>
      <x:c r="F19" s="29" t="n">
        <x:f>SUM('Derived Flags'!$AH$5:$AH$204)</x:f>
        <x:v>87</x:v>
      </x:c>
      <x:c r="G19" s="29" t="n">
        <x:f>COUNTA('Manual Data'!$A$5:$A$204)</x:f>
        <x:v>200</x:v>
      </x:c>
      <x:c r="H19" s="32" t="n">
        <x:f>IFERROR(F19/G19,"")</x:f>
        <x:v>0.435</x:v>
      </x:c>
      <x:c r="I19" s="29" t="n">
        <x:f>SUMIFS('Derived Flags'!$AH$5:$AH$204,'Derived Flags'!$B$5:$B$204,"Surgical")+SUMIFS('Derived Flags'!$AH$5:$AH$204,'Derived Flags'!$B$5:$B$204,"Mixed")</x:f>
        <x:v>28</x:v>
      </x:c>
      <x:c r="J19" s="29" t="n">
        <x:f>COUNTIF('Manual Data'!$B$5:$B$204,"Surgical")+COUNTIF('Manual Data'!$B$5:$B$204,"Mixed")</x:f>
        <x:v>80</x:v>
      </x:c>
      <x:c r="K19" s="32" t="n">
        <x:f>IFERROR(I19/J19,"")</x:f>
        <x:v>0.35</x:v>
      </x:c>
      <x:c r="L19" s="29" t="n">
        <x:f>SUMIFS('Derived Flags'!$AH$5:$AH$204,'Derived Flags'!$B$5:$B$204,"Non-surgical")</x:f>
        <x:v>59</x:v>
      </x:c>
      <x:c r="M19" s="29" t="n">
        <x:f>COUNTIF('Manual Data'!$B$5:$B$204,"Non-surgical")</x:f>
        <x:v>120</x:v>
      </x:c>
      <x:c r="N19" s="32" t="n">
        <x:f>IFERROR(L19/M19,"")</x:f>
        <x:v>0.49166666666666664</x:v>
      </x:c>
      <x:c r="O19" s="17" t="str">
        <x:v>Validated manual</x:v>
      </x:c>
      <x:c r="P19" s="25" t="str"/>
    </x:row>
    <x:row r="20">
      <x:c r="A20" s="17" t="str">
        <x:v>INFO12</x:v>
      </x:c>
      <x:c r="B20" s="17" t="str">
        <x:v>Selected-service information</x:v>
      </x:c>
      <x:c r="C20" s="17" t="str">
        <x:v>Explanation present but suitability missing</x:v>
      </x:c>
      <x:c r="D20" s="25" t="str">
        <x:v>treatment_explanation = Y AND suitability_contraindications = N</x:v>
      </x:c>
      <x:c r="E20" s="25" t="str">
        <x:v>All websites in the stated clinic-type group</x:v>
      </x:c>
      <x:c r="F20" s="29" t="n">
        <x:f>SUM('Derived Flags'!$AI$5:$AI$204)</x:f>
        <x:v>68</x:v>
      </x:c>
      <x:c r="G20" s="29" t="n">
        <x:f>COUNTA('Manual Data'!$A$5:$A$204)</x:f>
        <x:v>200</x:v>
      </x:c>
      <x:c r="H20" s="32" t="n">
        <x:f>IFERROR(F20/G20,"")</x:f>
        <x:v>0.34</x:v>
      </x:c>
      <x:c r="I20" s="29" t="n">
        <x:f>SUMIFS('Derived Flags'!$AI$5:$AI$204,'Derived Flags'!$B$5:$B$204,"Surgical")+SUMIFS('Derived Flags'!$AI$5:$AI$204,'Derived Flags'!$B$5:$B$204,"Mixed")</x:f>
        <x:v>19</x:v>
      </x:c>
      <x:c r="J20" s="29" t="n">
        <x:f>COUNTIF('Manual Data'!$B$5:$B$204,"Surgical")+COUNTIF('Manual Data'!$B$5:$B$204,"Mixed")</x:f>
        <x:v>80</x:v>
      </x:c>
      <x:c r="K20" s="32" t="n">
        <x:f>IFERROR(I20/J20,"")</x:f>
        <x:v>0.2375</x:v>
      </x:c>
      <x:c r="L20" s="29" t="n">
        <x:f>SUMIFS('Derived Flags'!$AI$5:$AI$204,'Derived Flags'!$B$5:$B$204,"Non-surgical")</x:f>
        <x:v>49</x:v>
      </x:c>
      <x:c r="M20" s="29" t="n">
        <x:f>COUNTIF('Manual Data'!$B$5:$B$204,"Non-surgical")</x:f>
        <x:v>120</x:v>
      </x:c>
      <x:c r="N20" s="32" t="n">
        <x:f>IFERROR(L20/M20,"")</x:f>
        <x:v>0.4083333333333333</x:v>
      </x:c>
      <x:c r="O20" s="17" t="str">
        <x:v>Validated manual</x:v>
      </x:c>
      <x:c r="P20" s="25" t="str"/>
    </x:row>
    <x:row r="21">
      <x:c r="A21" s="17" t="str">
        <x:v>ACT01</x:v>
      </x:c>
      <x:c r="B21" s="17" t="str">
        <x:v>Information and action</x:v>
      </x:c>
      <x:c r="C21" s="17" t="str">
        <x:v>Any selected-page action</x:v>
      </x:c>
      <x:c r="D21" s="25" t="str">
        <x:v>Any selected-page booking, consultation, callback, form or phone action = Y</x:v>
      </x:c>
      <x:c r="E21" s="25" t="str">
        <x:v>All websites in the stated clinic-type group</x:v>
      </x:c>
      <x:c r="F21" s="29" t="n">
        <x:f>SUM('Derived Flags'!$E$5:$E$204)</x:f>
        <x:v>170</x:v>
      </x:c>
      <x:c r="G21" s="29" t="n">
        <x:f>COUNTA('Manual Data'!$A$5:$A$204)</x:f>
        <x:v>200</x:v>
      </x:c>
      <x:c r="H21" s="32" t="n">
        <x:f>IFERROR(F21/G21,"")</x:f>
        <x:v>0.85</x:v>
      </x:c>
      <x:c r="I21" s="29" t="n">
        <x:f>SUMIFS('Derived Flags'!$E$5:$E$204,'Derived Flags'!$B$5:$B$204,"Surgical")+SUMIFS('Derived Flags'!$E$5:$E$204,'Derived Flags'!$B$5:$B$204,"Mixed")</x:f>
        <x:v>70</x:v>
      </x:c>
      <x:c r="J21" s="29" t="n">
        <x:f>COUNTIF('Manual Data'!$B$5:$B$204,"Surgical")+COUNTIF('Manual Data'!$B$5:$B$204,"Mixed")</x:f>
        <x:v>80</x:v>
      </x:c>
      <x:c r="K21" s="32" t="n">
        <x:f>IFERROR(I21/J21,"")</x:f>
        <x:v>0.875</x:v>
      </x:c>
      <x:c r="L21" s="29" t="n">
        <x:f>SUMIFS('Derived Flags'!$E$5:$E$204,'Derived Flags'!$B$5:$B$204,"Non-surgical")</x:f>
        <x:v>100</x:v>
      </x:c>
      <x:c r="M21" s="29" t="n">
        <x:f>COUNTIF('Manual Data'!$B$5:$B$204,"Non-surgical")</x:f>
        <x:v>120</x:v>
      </x:c>
      <x:c r="N21" s="32" t="n">
        <x:f>IFERROR(L21/M21,"")</x:f>
        <x:v>0.8333333333333334</x:v>
      </x:c>
      <x:c r="O21" s="17" t="str">
        <x:v>Validated manual</x:v>
      </x:c>
      <x:c r="P21" s="25" t="str"/>
    </x:row>
    <x:row r="22">
      <x:c r="A22" s="17" t="str">
        <x:v>ACT02</x:v>
      </x:c>
      <x:c r="B22" s="17" t="str">
        <x:v>Information and action</x:v>
      </x:c>
      <x:c r="C22" s="17" t="str">
        <x:v>Complete information + action</x:v>
      </x:c>
      <x:c r="D22" s="25" t="str">
        <x:v>complete_core_information = 1 AND any_selected_page_action = 1</x:v>
      </x:c>
      <x:c r="E22" s="25" t="str">
        <x:v>All websites in the stated clinic-type group</x:v>
      </x:c>
      <x:c r="F22" s="29" t="n">
        <x:f>SUM('Derived Flags'!$AB$5:$AB$204)</x:f>
        <x:v>68</x:v>
      </x:c>
      <x:c r="G22" s="29" t="n">
        <x:f>COUNTA('Manual Data'!$A$5:$A$204)</x:f>
        <x:v>200</x:v>
      </x:c>
      <x:c r="H22" s="32" t="n">
        <x:f>IFERROR(F22/G22,"")</x:f>
        <x:v>0.34</x:v>
      </x:c>
      <x:c r="I22" s="29" t="n">
        <x:f>SUMIFS('Derived Flags'!$AB$5:$AB$204,'Derived Flags'!$B$5:$B$204,"Surgical")+SUMIFS('Derived Flags'!$AB$5:$AB$204,'Derived Flags'!$B$5:$B$204,"Mixed")</x:f>
        <x:v>42</x:v>
      </x:c>
      <x:c r="J22" s="29" t="n">
        <x:f>COUNTIF('Manual Data'!$B$5:$B$204,"Surgical")+COUNTIF('Manual Data'!$B$5:$B$204,"Mixed")</x:f>
        <x:v>80</x:v>
      </x:c>
      <x:c r="K22" s="32" t="n">
        <x:f>IFERROR(I22/J22,"")</x:f>
        <x:v>0.525</x:v>
      </x:c>
      <x:c r="L22" s="29" t="n">
        <x:f>SUMIFS('Derived Flags'!$AB$5:$AB$204,'Derived Flags'!$B$5:$B$204,"Non-surgical")</x:f>
        <x:v>26</x:v>
      </x:c>
      <x:c r="M22" s="29" t="n">
        <x:f>COUNTIF('Manual Data'!$B$5:$B$204,"Non-surgical")</x:f>
        <x:v>120</x:v>
      </x:c>
      <x:c r="N22" s="32" t="n">
        <x:f>IFERROR(L22/M22,"")</x:f>
        <x:v>0.21666666666666667</x:v>
      </x:c>
      <x:c r="O22" s="17" t="str">
        <x:v>Validated manual</x:v>
      </x:c>
      <x:c r="P22" s="25" t="str"/>
    </x:row>
    <x:row r="23">
      <x:c r="A23" s="17" t="str">
        <x:v>ACT03</x:v>
      </x:c>
      <x:c r="B23" s="17" t="str">
        <x:v>Information and action</x:v>
      </x:c>
      <x:c r="C23" s="17" t="str">
        <x:v>Action only</x:v>
      </x:c>
      <x:c r="D23" s="25" t="str">
        <x:v>complete_core_information = 0 AND any_selected_page_action = 1</x:v>
      </x:c>
      <x:c r="E23" s="25" t="str">
        <x:v>All websites in the stated clinic-type group</x:v>
      </x:c>
      <x:c r="F23" s="29" t="n">
        <x:f>SUM('Derived Flags'!$AC$5:$AC$204)</x:f>
        <x:v>102</x:v>
      </x:c>
      <x:c r="G23" s="29" t="n">
        <x:f>COUNTA('Manual Data'!$A$5:$A$204)</x:f>
        <x:v>200</x:v>
      </x:c>
      <x:c r="H23" s="32" t="n">
        <x:f>IFERROR(F23/G23,"")</x:f>
        <x:v>0.51</x:v>
      </x:c>
      <x:c r="I23" s="29" t="n">
        <x:f>SUMIFS('Derived Flags'!$AC$5:$AC$204,'Derived Flags'!$B$5:$B$204,"Surgical")+SUMIFS('Derived Flags'!$AC$5:$AC$204,'Derived Flags'!$B$5:$B$204,"Mixed")</x:f>
        <x:v>28</x:v>
      </x:c>
      <x:c r="J23" s="29" t="n">
        <x:f>COUNTIF('Manual Data'!$B$5:$B$204,"Surgical")+COUNTIF('Manual Data'!$B$5:$B$204,"Mixed")</x:f>
        <x:v>80</x:v>
      </x:c>
      <x:c r="K23" s="32" t="n">
        <x:f>IFERROR(I23/J23,"")</x:f>
        <x:v>0.35</x:v>
      </x:c>
      <x:c r="L23" s="29" t="n">
        <x:f>SUMIFS('Derived Flags'!$AC$5:$AC$204,'Derived Flags'!$B$5:$B$204,"Non-surgical")</x:f>
        <x:v>74</x:v>
      </x:c>
      <x:c r="M23" s="29" t="n">
        <x:f>COUNTIF('Manual Data'!$B$5:$B$204,"Non-surgical")</x:f>
        <x:v>120</x:v>
      </x:c>
      <x:c r="N23" s="32" t="n">
        <x:f>IFERROR(L23/M23,"")</x:f>
        <x:v>0.6166666666666667</x:v>
      </x:c>
      <x:c r="O23" s="17" t="str">
        <x:v>Validated manual</x:v>
      </x:c>
      <x:c r="P23" s="25" t="str"/>
    </x:row>
    <x:row r="24">
      <x:c r="A24" s="17" t="str">
        <x:v>ACT04</x:v>
      </x:c>
      <x:c r="B24" s="17" t="str">
        <x:v>Information and action</x:v>
      </x:c>
      <x:c r="C24" s="17" t="str">
        <x:v>Information only</x:v>
      </x:c>
      <x:c r="D24" s="25" t="str">
        <x:v>complete_core_information = 1 AND any_selected_page_action = 0</x:v>
      </x:c>
      <x:c r="E24" s="25" t="str">
        <x:v>All websites in the stated clinic-type group</x:v>
      </x:c>
      <x:c r="F24" s="29" t="n">
        <x:f>SUM('Derived Flags'!$AD$5:$AD$204)</x:f>
        <x:v>9</x:v>
      </x:c>
      <x:c r="G24" s="29" t="n">
        <x:f>COUNTA('Manual Data'!$A$5:$A$204)</x:f>
        <x:v>200</x:v>
      </x:c>
      <x:c r="H24" s="32" t="n">
        <x:f>IFERROR(F24/G24,"")</x:f>
        <x:v>0.045</x:v>
      </x:c>
      <x:c r="I24" s="29" t="n">
        <x:f>SUMIFS('Derived Flags'!$AD$5:$AD$204,'Derived Flags'!$B$5:$B$204,"Surgical")+SUMIFS('Derived Flags'!$AD$5:$AD$204,'Derived Flags'!$B$5:$B$204,"Mixed")</x:f>
        <x:v>6</x:v>
      </x:c>
      <x:c r="J24" s="29" t="n">
        <x:f>COUNTIF('Manual Data'!$B$5:$B$204,"Surgical")+COUNTIF('Manual Data'!$B$5:$B$204,"Mixed")</x:f>
        <x:v>80</x:v>
      </x:c>
      <x:c r="K24" s="32" t="n">
        <x:f>IFERROR(I24/J24,"")</x:f>
        <x:v>0.075</x:v>
      </x:c>
      <x:c r="L24" s="29" t="n">
        <x:f>SUMIFS('Derived Flags'!$AD$5:$AD$204,'Derived Flags'!$B$5:$B$204,"Non-surgical")</x:f>
        <x:v>3</x:v>
      </x:c>
      <x:c r="M24" s="29" t="n">
        <x:f>COUNTIF('Manual Data'!$B$5:$B$204,"Non-surgical")</x:f>
        <x:v>120</x:v>
      </x:c>
      <x:c r="N24" s="32" t="n">
        <x:f>IFERROR(L24/M24,"")</x:f>
        <x:v>0.025</x:v>
      </x:c>
      <x:c r="O24" s="17" t="str">
        <x:v>Validated manual</x:v>
      </x:c>
      <x:c r="P24" s="25" t="str"/>
    </x:row>
    <x:row r="25">
      <x:c r="A25" s="17" t="str">
        <x:v>ACT05</x:v>
      </x:c>
      <x:c r="B25" s="17" t="str">
        <x:v>Information and action</x:v>
      </x:c>
      <x:c r="C25" s="17" t="str">
        <x:v>Neither complete information nor action</x:v>
      </x:c>
      <x:c r="D25" s="25" t="str">
        <x:v>complete_core_information = 0 AND any_selected_page_action = 0</x:v>
      </x:c>
      <x:c r="E25" s="25" t="str">
        <x:v>All websites in the stated clinic-type group</x:v>
      </x:c>
      <x:c r="F25" s="29" t="n">
        <x:f>SUM('Derived Flags'!$AE$5:$AE$204)</x:f>
        <x:v>21</x:v>
      </x:c>
      <x:c r="G25" s="29" t="n">
        <x:f>COUNTA('Manual Data'!$A$5:$A$204)</x:f>
        <x:v>200</x:v>
      </x:c>
      <x:c r="H25" s="32" t="n">
        <x:f>IFERROR(F25/G25,"")</x:f>
        <x:v>0.105</x:v>
      </x:c>
      <x:c r="I25" s="29" t="n">
        <x:f>SUMIFS('Derived Flags'!$AE$5:$AE$204,'Derived Flags'!$B$5:$B$204,"Surgical")+SUMIFS('Derived Flags'!$AE$5:$AE$204,'Derived Flags'!$B$5:$B$204,"Mixed")</x:f>
        <x:v>4</x:v>
      </x:c>
      <x:c r="J25" s="29" t="n">
        <x:f>COUNTIF('Manual Data'!$B$5:$B$204,"Surgical")+COUNTIF('Manual Data'!$B$5:$B$204,"Mixed")</x:f>
        <x:v>80</x:v>
      </x:c>
      <x:c r="K25" s="32" t="n">
        <x:f>IFERROR(I25/J25,"")</x:f>
        <x:v>0.05</x:v>
      </x:c>
      <x:c r="L25" s="29" t="n">
        <x:f>SUMIFS('Derived Flags'!$AE$5:$AE$204,'Derived Flags'!$B$5:$B$204,"Non-surgical")</x:f>
        <x:v>17</x:v>
      </x:c>
      <x:c r="M25" s="29" t="n">
        <x:f>COUNTIF('Manual Data'!$B$5:$B$204,"Non-surgical")</x:f>
        <x:v>120</x:v>
      </x:c>
      <x:c r="N25" s="32" t="n">
        <x:f>IFERROR(L25/M25,"")</x:f>
        <x:v>0.14166666666666666</x:v>
      </x:c>
      <x:c r="O25" s="17" t="str">
        <x:v>Validated manual</x:v>
      </x:c>
      <x:c r="P25" s="25" t="str"/>
    </x:row>
    <x:row r="26">
      <x:c r="A26" s="17" t="str">
        <x:v>ACT06</x:v>
      </x:c>
      <x:c r="B26" s="17" t="str">
        <x:v>Information and action</x:v>
      </x:c>
      <x:c r="C26" s="17" t="str">
        <x:v>Concern route + core information + action</x:v>
      </x:c>
      <x:c r="D26" s="25" t="str">
        <x:v>concern_options_found = Y AND complete_core_information = 1 AND any_selected_page_action = 1</x:v>
      </x:c>
      <x:c r="E26" s="25" t="str">
        <x:v>All websites in the stated clinic-type group</x:v>
      </x:c>
      <x:c r="F26" s="29" t="n">
        <x:f>SUM('Derived Flags'!$O$5:$O$204)</x:f>
        <x:v>46</x:v>
      </x:c>
      <x:c r="G26" s="29" t="n">
        <x:f>COUNTA('Manual Data'!$A$5:$A$204)</x:f>
        <x:v>200</x:v>
      </x:c>
      <x:c r="H26" s="32" t="n">
        <x:f>IFERROR(F26/G26,"")</x:f>
        <x:v>0.23</x:v>
      </x:c>
      <x:c r="I26" s="29" t="n">
        <x:f>SUMIFS('Derived Flags'!$O$5:$O$204,'Derived Flags'!$B$5:$B$204,"Surgical")+SUMIFS('Derived Flags'!$O$5:$O$204,'Derived Flags'!$B$5:$B$204,"Mixed")</x:f>
        <x:v>35</x:v>
      </x:c>
      <x:c r="J26" s="29" t="n">
        <x:f>COUNTIF('Manual Data'!$B$5:$B$204,"Surgical")+COUNTIF('Manual Data'!$B$5:$B$204,"Mixed")</x:f>
        <x:v>80</x:v>
      </x:c>
      <x:c r="K26" s="32" t="n">
        <x:f>IFERROR(I26/J26,"")</x:f>
        <x:v>0.4375</x:v>
      </x:c>
      <x:c r="L26" s="29" t="n">
        <x:f>SUMIFS('Derived Flags'!$O$5:$O$204,'Derived Flags'!$B$5:$B$204,"Non-surgical")</x:f>
        <x:v>11</x:v>
      </x:c>
      <x:c r="M26" s="29" t="n">
        <x:f>COUNTIF('Manual Data'!$B$5:$B$204,"Non-surgical")</x:f>
        <x:v>120</x:v>
      </x:c>
      <x:c r="N26" s="32" t="n">
        <x:f>IFERROR(L26/M26,"")</x:f>
        <x:v>0.09166666666666666</x:v>
      </x:c>
      <x:c r="O26" s="17" t="str">
        <x:v>Validated manual</x:v>
      </x:c>
      <x:c r="P26" s="25" t="str"/>
    </x:row>
    <x:row r="27">
      <x:c r="A27" s="17" t="str">
        <x:v>ACT07</x:v>
      </x:c>
      <x:c r="B27" s="17" t="str">
        <x:v>Information and action</x:v>
      </x:c>
      <x:c r="C27" s="17" t="str">
        <x:v>Concern route + core information + action + price</x:v>
      </x:c>
      <x:c r="D27" s="25" t="str">
        <x:v>concern_core_action = 1 AND any_price_found = 1</x:v>
      </x:c>
      <x:c r="E27" s="25" t="str">
        <x:v>All websites in the stated clinic-type group</x:v>
      </x:c>
      <x:c r="F27" s="29" t="n">
        <x:f>SUM('Derived Flags'!$P$5:$P$204)</x:f>
        <x:v>24</x:v>
      </x:c>
      <x:c r="G27" s="29" t="n">
        <x:f>COUNTA('Manual Data'!$A$5:$A$204)</x:f>
        <x:v>200</x:v>
      </x:c>
      <x:c r="H27" s="32" t="n">
        <x:f>IFERROR(F27/G27,"")</x:f>
        <x:v>0.12</x:v>
      </x:c>
      <x:c r="I27" s="29" t="n">
        <x:f>SUMIFS('Derived Flags'!$P$5:$P$204,'Derived Flags'!$B$5:$B$204,"Surgical")+SUMIFS('Derived Flags'!$P$5:$P$204,'Derived Flags'!$B$5:$B$204,"Mixed")</x:f>
        <x:v>16</x:v>
      </x:c>
      <x:c r="J27" s="29" t="n">
        <x:f>COUNTIF('Manual Data'!$B$5:$B$204,"Surgical")+COUNTIF('Manual Data'!$B$5:$B$204,"Mixed")</x:f>
        <x:v>80</x:v>
      </x:c>
      <x:c r="K27" s="32" t="n">
        <x:f>IFERROR(I27/J27,"")</x:f>
        <x:v>0.2</x:v>
      </x:c>
      <x:c r="L27" s="29" t="n">
        <x:f>SUMIFS('Derived Flags'!$P$5:$P$204,'Derived Flags'!$B$5:$B$204,"Non-surgical")</x:f>
        <x:v>8</x:v>
      </x:c>
      <x:c r="M27" s="29" t="n">
        <x:f>COUNTIF('Manual Data'!$B$5:$B$204,"Non-surgical")</x:f>
        <x:v>120</x:v>
      </x:c>
      <x:c r="N27" s="32" t="n">
        <x:f>IFERROR(L27/M27,"")</x:f>
        <x:v>0.06666666666666667</x:v>
      </x:c>
      <x:c r="O27" s="17" t="str">
        <x:v>Validated manual</x:v>
      </x:c>
      <x:c r="P27" s="25" t="str"/>
    </x:row>
    <x:row r="28">
      <x:c r="A28" s="17" t="str">
        <x:v>PRICE01</x:v>
      </x:c>
      <x:c r="B28" s="17" t="str">
        <x:v>Pricing</x:v>
      </x:c>
      <x:c r="C28" s="17" t="str">
        <x:v>Treatment price visible directly</x:v>
      </x:c>
      <x:c r="D28" s="25" t="str">
        <x:v>price_on_site = Y</x:v>
      </x:c>
      <x:c r="E28" s="25" t="str">
        <x:v>All websites in the stated clinic-type group</x:v>
      </x:c>
      <x:c r="F28" s="29" t="n">
        <x:f>COUNTIF('Manual Data'!$O$5:$O$204,"Y")</x:f>
        <x:v>99</x:v>
      </x:c>
      <x:c r="G28" s="29" t="n">
        <x:f>COUNTA('Manual Data'!$A$5:$A$204)</x:f>
        <x:v>200</x:v>
      </x:c>
      <x:c r="H28" s="32" t="n">
        <x:f>IFERROR(F28/G28,"")</x:f>
        <x:v>0.495</x:v>
      </x:c>
      <x:c r="I28" s="29" t="n">
        <x:f>COUNTIFS('Manual Data'!$B$5:$B$204,"Surgical",'Manual Data'!$O$5:$O$204,"Y")+COUNTIFS('Manual Data'!$B$5:$B$204,"Mixed",'Manual Data'!$O$5:$O$204,"Y")</x:f>
        <x:v>24</x:v>
      </x:c>
      <x:c r="J28" s="29" t="n">
        <x:f>COUNTIF('Manual Data'!$B$5:$B$204,"Surgical")+COUNTIF('Manual Data'!$B$5:$B$204,"Mixed")</x:f>
        <x:v>80</x:v>
      </x:c>
      <x:c r="K28" s="32" t="n">
        <x:f>IFERROR(I28/J28,"")</x:f>
        <x:v>0.3</x:v>
      </x:c>
      <x:c r="L28" s="29" t="n">
        <x:f>COUNTIFS('Manual Data'!$B$5:$B$204,"Non-surgical",'Manual Data'!$O$5:$O$204,"Y")</x:f>
        <x:v>75</x:v>
      </x:c>
      <x:c r="M28" s="29" t="n">
        <x:f>COUNTIF('Manual Data'!$B$5:$B$204,"Non-surgical")</x:f>
        <x:v>120</x:v>
      </x:c>
      <x:c r="N28" s="32" t="n">
        <x:f>IFERROR(L28/M28,"")</x:f>
        <x:v>0.625</x:v>
      </x:c>
      <x:c r="O28" s="17" t="str">
        <x:v>Validated manual</x:v>
      </x:c>
      <x:c r="P28" s="25" t="str"/>
    </x:row>
    <x:row r="29">
      <x:c r="A29" s="17" t="str">
        <x:v>PRICE02</x:v>
      </x:c>
      <x:c r="B29" s="17" t="str">
        <x:v>Pricing</x:v>
      </x:c>
      <x:c r="C29" s="17" t="str">
        <x:v>Treatment price visible only in booking flow</x:v>
      </x:c>
      <x:c r="D29" s="25" t="str">
        <x:v>price_booking_flow_only = Y</x:v>
      </x:c>
      <x:c r="E29" s="25" t="str">
        <x:v>All websites in the stated clinic-type group</x:v>
      </x:c>
      <x:c r="F29" s="29" t="n">
        <x:f>COUNTIF('Manual Data'!$Q$5:$Q$204,"Y")</x:f>
        <x:v>30</x:v>
      </x:c>
      <x:c r="G29" s="29" t="n">
        <x:f>COUNTA('Manual Data'!$A$5:$A$204)</x:f>
        <x:v>200</x:v>
      </x:c>
      <x:c r="H29" s="32" t="n">
        <x:f>IFERROR(F29/G29,"")</x:f>
        <x:v>0.15</x:v>
      </x:c>
      <x:c r="I29" s="29" t="n">
        <x:f>COUNTIFS('Manual Data'!$B$5:$B$204,"Surgical",'Manual Data'!$Q$5:$Q$204,"Y")+COUNTIFS('Manual Data'!$B$5:$B$204,"Mixed",'Manual Data'!$Q$5:$Q$204,"Y")</x:f>
        <x:v>0</x:v>
      </x:c>
      <x:c r="J29" s="29" t="n">
        <x:f>COUNTIF('Manual Data'!$B$5:$B$204,"Surgical")+COUNTIF('Manual Data'!$B$5:$B$204,"Mixed")</x:f>
        <x:v>80</x:v>
      </x:c>
      <x:c r="K29" s="32" t="n">
        <x:f>IFERROR(I29/J29,"")</x:f>
        <x:v>0</x:v>
      </x:c>
      <x:c r="L29" s="29" t="n">
        <x:f>COUNTIFS('Manual Data'!$B$5:$B$204,"Non-surgical",'Manual Data'!$Q$5:$Q$204,"Y")</x:f>
        <x:v>30</x:v>
      </x:c>
      <x:c r="M29" s="29" t="n">
        <x:f>COUNTIF('Manual Data'!$B$5:$B$204,"Non-surgical")</x:f>
        <x:v>120</x:v>
      </x:c>
      <x:c r="N29" s="32" t="n">
        <x:f>IFERROR(L29/M29,"")</x:f>
        <x:v>0.25</x:v>
      </x:c>
      <x:c r="O29" s="17" t="str">
        <x:v>Validated manual</x:v>
      </x:c>
      <x:c r="P29" s="25" t="str">
        <x:v>Checked only where no public-site treatment price was visible.</x:v>
      </x:c>
    </x:row>
    <x:row r="30">
      <x:c r="A30" s="17" t="str">
        <x:v>PRICE03</x:v>
      </x:c>
      <x:c r="B30" s="17" t="str">
        <x:v>Pricing</x:v>
      </x:c>
      <x:c r="C30" s="17" t="str">
        <x:v>Any treatment price found</x:v>
      </x:c>
      <x:c r="D30" s="25" t="str">
        <x:v>price_on_site = Y OR price_booking_flow_only = Y</x:v>
      </x:c>
      <x:c r="E30" s="25" t="str">
        <x:v>All websites in the stated clinic-type group</x:v>
      </x:c>
      <x:c r="F30" s="29" t="n">
        <x:f>SUM('Derived Flags'!$C$5:$C$204)</x:f>
        <x:v>129</x:v>
      </x:c>
      <x:c r="G30" s="29" t="n">
        <x:f>COUNTA('Manual Data'!$A$5:$A$204)</x:f>
        <x:v>200</x:v>
      </x:c>
      <x:c r="H30" s="32" t="n">
        <x:f>IFERROR(F30/G30,"")</x:f>
        <x:v>0.645</x:v>
      </x:c>
      <x:c r="I30" s="29" t="n">
        <x:f>SUMIFS('Derived Flags'!$C$5:$C$204,'Derived Flags'!$B$5:$B$204,"Surgical")+SUMIFS('Derived Flags'!$C$5:$C$204,'Derived Flags'!$B$5:$B$204,"Mixed")</x:f>
        <x:v>24</x:v>
      </x:c>
      <x:c r="J30" s="29" t="n">
        <x:f>COUNTIF('Manual Data'!$B$5:$B$204,"Surgical")+COUNTIF('Manual Data'!$B$5:$B$204,"Mixed")</x:f>
        <x:v>80</x:v>
      </x:c>
      <x:c r="K30" s="32" t="n">
        <x:f>IFERROR(I30/J30,"")</x:f>
        <x:v>0.3</x:v>
      </x:c>
      <x:c r="L30" s="29" t="n">
        <x:f>SUMIFS('Derived Flags'!$C$5:$C$204,'Derived Flags'!$B$5:$B$204,"Non-surgical")</x:f>
        <x:v>105</x:v>
      </x:c>
      <x:c r="M30" s="29" t="n">
        <x:f>COUNTIF('Manual Data'!$B$5:$B$204,"Non-surgical")</x:f>
        <x:v>120</x:v>
      </x:c>
      <x:c r="N30" s="32" t="n">
        <x:f>IFERROR(L30/M30,"")</x:f>
        <x:v>0.875</x:v>
      </x:c>
      <x:c r="O30" s="17" t="str">
        <x:v>Validated manual</x:v>
      </x:c>
      <x:c r="P30" s="25" t="str"/>
    </x:row>
    <x:row r="31">
      <x:c r="A31" s="17" t="str">
        <x:v>PRICE04</x:v>
      </x:c>
      <x:c r="B31" s="17" t="str">
        <x:v>Pricing</x:v>
      </x:c>
      <x:c r="C31" s="17" t="str">
        <x:v>No treatment price found</x:v>
      </x:c>
      <x:c r="D31" s="25" t="str">
        <x:v>price_on_site = N AND price_booking_flow_only = N</x:v>
      </x:c>
      <x:c r="E31" s="25" t="str">
        <x:v>All websites in the stated clinic-type group</x:v>
      </x:c>
      <x:c r="F31" s="29" t="n">
        <x:f>SUM('Derived Flags'!$AJ$5:$AJ$204)</x:f>
        <x:v>71</x:v>
      </x:c>
      <x:c r="G31" s="29" t="n">
        <x:f>COUNTA('Manual Data'!$A$5:$A$204)</x:f>
        <x:v>200</x:v>
      </x:c>
      <x:c r="H31" s="32" t="n">
        <x:f>IFERROR(F31/G31,"")</x:f>
        <x:v>0.355</x:v>
      </x:c>
      <x:c r="I31" s="29" t="n">
        <x:f>SUMIFS('Derived Flags'!$AJ$5:$AJ$204,'Derived Flags'!$B$5:$B$204,"Surgical")+SUMIFS('Derived Flags'!$AJ$5:$AJ$204,'Derived Flags'!$B$5:$B$204,"Mixed")</x:f>
        <x:v>56</x:v>
      </x:c>
      <x:c r="J31" s="29" t="n">
        <x:f>COUNTIF('Manual Data'!$B$5:$B$204,"Surgical")+COUNTIF('Manual Data'!$B$5:$B$204,"Mixed")</x:f>
        <x:v>80</x:v>
      </x:c>
      <x:c r="K31" s="32" t="n">
        <x:f>IFERROR(I31/J31,"")</x:f>
        <x:v>0.7</x:v>
      </x:c>
      <x:c r="L31" s="29" t="n">
        <x:f>SUMIFS('Derived Flags'!$AJ$5:$AJ$204,'Derived Flags'!$B$5:$B$204,"Non-surgical")</x:f>
        <x:v>15</x:v>
      </x:c>
      <x:c r="M31" s="29" t="n">
        <x:f>COUNTIF('Manual Data'!$B$5:$B$204,"Non-surgical")</x:f>
        <x:v>120</x:v>
      </x:c>
      <x:c r="N31" s="32" t="n">
        <x:f>IFERROR(L31/M31,"")</x:f>
        <x:v>0.125</x:v>
      </x:c>
      <x:c r="O31" s="17" t="str">
        <x:v>Validated manual</x:v>
      </x:c>
      <x:c r="P31" s="25" t="str"/>
    </x:row>
    <x:row r="32">
      <x:c r="A32" s="17" t="str">
        <x:v>PRICE05</x:v>
      </x:c>
      <x:c r="B32" s="17" t="str">
        <x:v>Pricing</x:v>
      </x:c>
      <x:c r="C32" s="17" t="str">
        <x:v>Exact price format</x:v>
      </x:c>
      <x:c r="D32" s="25" t="str">
        <x:v>price_format = Exact</x:v>
      </x:c>
      <x:c r="E32" s="25" t="str">
        <x:v>Websites where any treatment price was found</x:v>
      </x:c>
      <x:c r="F32" s="29" t="n">
        <x:f>COUNTIF('Manual Data'!$P$5:$P$204,"Exact")</x:f>
        <x:v>113</x:v>
      </x:c>
      <x:c r="G32" s="29" t="n">
        <x:f>SUM('Derived Flags'!$C$5:$C$204)</x:f>
        <x:v>129</x:v>
      </x:c>
      <x:c r="H32" s="32" t="n">
        <x:f>IFERROR(F32/G32,"")</x:f>
        <x:v>0.875968992248062</x:v>
      </x:c>
      <x:c r="I32" s="29" t="n">
        <x:f>COUNTIFS('Manual Data'!$B$5:$B$204,"Surgical",'Manual Data'!$P$5:$P$204,"Exact")+COUNTIFS('Manual Data'!$B$5:$B$204,"Mixed",'Manual Data'!$P$5:$P$204,"Exact")</x:f>
        <x:v>13</x:v>
      </x:c>
      <x:c r="J32" s="29" t="n">
        <x:f>SUMIFS('Derived Flags'!$C$5:$C$204,'Derived Flags'!$B$5:$B$204,"Surgical")+SUMIFS('Derived Flags'!$C$5:$C$204,'Derived Flags'!$B$5:$B$204,"Mixed")</x:f>
        <x:v>24</x:v>
      </x:c>
      <x:c r="K32" s="32" t="n">
        <x:f>IFERROR(I32/J32,"")</x:f>
        <x:v>0.5416666666666666</x:v>
      </x:c>
      <x:c r="L32" s="29" t="n">
        <x:f>COUNTIFS('Manual Data'!$B$5:$B$204,"Non-surgical",'Manual Data'!$P$5:$P$204,"Exact")</x:f>
        <x:v>100</x:v>
      </x:c>
      <x:c r="M32" s="29" t="n">
        <x:f>SUMIFS('Derived Flags'!$C$5:$C$204,'Derived Flags'!$B$5:$B$204,"Non-surgical")</x:f>
        <x:v>105</x:v>
      </x:c>
      <x:c r="N32" s="32" t="n">
        <x:f>IFERROR(L32/M32,"")</x:f>
        <x:v>0.9523809523809523</x:v>
      </x:c>
      <x:c r="O32" s="17" t="str">
        <x:v>Validated manual</x:v>
      </x:c>
      <x:c r="P32" s="25" t="str">
        <x:v>Conditional price-format distribution.</x:v>
      </x:c>
    </x:row>
    <x:row r="33">
      <x:c r="A33" s="17" t="str">
        <x:v>PRICE06</x:v>
      </x:c>
      <x:c r="B33" s="17" t="str">
        <x:v>Pricing</x:v>
      </x:c>
      <x:c r="C33" s="17" t="str">
        <x:v>“From” price format</x:v>
      </x:c>
      <x:c r="D33" s="25" t="str">
        <x:v>price_format = From</x:v>
      </x:c>
      <x:c r="E33" s="25" t="str">
        <x:v>Websites where any treatment price was found</x:v>
      </x:c>
      <x:c r="F33" s="29" t="n">
        <x:f>COUNTIF('Manual Data'!$P$5:$P$204,"From")</x:f>
        <x:v>9</x:v>
      </x:c>
      <x:c r="G33" s="29" t="n">
        <x:f>SUM('Derived Flags'!$C$5:$C$204)</x:f>
        <x:v>129</x:v>
      </x:c>
      <x:c r="H33" s="32" t="n">
        <x:f>IFERROR(F33/G33,"")</x:f>
        <x:v>0.06976744186046512</x:v>
      </x:c>
      <x:c r="I33" s="29" t="n">
        <x:f>COUNTIFS('Manual Data'!$B$5:$B$204,"Surgical",'Manual Data'!$P$5:$P$204,"From")+COUNTIFS('Manual Data'!$B$5:$B$204,"Mixed",'Manual Data'!$P$5:$P$204,"From")</x:f>
        <x:v>6</x:v>
      </x:c>
      <x:c r="J33" s="29" t="n">
        <x:f>SUMIFS('Derived Flags'!$C$5:$C$204,'Derived Flags'!$B$5:$B$204,"Surgical")+SUMIFS('Derived Flags'!$C$5:$C$204,'Derived Flags'!$B$5:$B$204,"Mixed")</x:f>
        <x:v>24</x:v>
      </x:c>
      <x:c r="K33" s="32" t="n">
        <x:f>IFERROR(I33/J33,"")</x:f>
        <x:v>0.25</x:v>
      </x:c>
      <x:c r="L33" s="29" t="n">
        <x:f>COUNTIFS('Manual Data'!$B$5:$B$204,"Non-surgical",'Manual Data'!$P$5:$P$204,"From")</x:f>
        <x:v>3</x:v>
      </x:c>
      <x:c r="M33" s="29" t="n">
        <x:f>SUMIFS('Derived Flags'!$C$5:$C$204,'Derived Flags'!$B$5:$B$204,"Non-surgical")</x:f>
        <x:v>105</x:v>
      </x:c>
      <x:c r="N33" s="32" t="n">
        <x:f>IFERROR(L33/M33,"")</x:f>
        <x:v>0.02857142857142857</x:v>
      </x:c>
      <x:c r="O33" s="17" t="str">
        <x:v>Validated manual</x:v>
      </x:c>
      <x:c r="P33" s="25" t="str">
        <x:v>Conditional price-format distribution.</x:v>
      </x:c>
    </x:row>
    <x:row r="34">
      <x:c r="A34" s="17" t="str">
        <x:v>PRICE07</x:v>
      </x:c>
      <x:c r="B34" s="17" t="str">
        <x:v>Pricing</x:v>
      </x:c>
      <x:c r="C34" s="17" t="str">
        <x:v>Range price format</x:v>
      </x:c>
      <x:c r="D34" s="25" t="str">
        <x:v>price_format = Range</x:v>
      </x:c>
      <x:c r="E34" s="25" t="str">
        <x:v>Websites where any treatment price was found</x:v>
      </x:c>
      <x:c r="F34" s="29" t="n">
        <x:f>COUNTIF('Manual Data'!$P$5:$P$204,"Range")</x:f>
        <x:v>7</x:v>
      </x:c>
      <x:c r="G34" s="29" t="n">
        <x:f>SUM('Derived Flags'!$C$5:$C$204)</x:f>
        <x:v>129</x:v>
      </x:c>
      <x:c r="H34" s="32" t="n">
        <x:f>IFERROR(F34/G34,"")</x:f>
        <x:v>0.05426356589147287</x:v>
      </x:c>
      <x:c r="I34" s="29" t="n">
        <x:f>COUNTIFS('Manual Data'!$B$5:$B$204,"Surgical",'Manual Data'!$P$5:$P$204,"Range")+COUNTIFS('Manual Data'!$B$5:$B$204,"Mixed",'Manual Data'!$P$5:$P$204,"Range")</x:f>
        <x:v>5</x:v>
      </x:c>
      <x:c r="J34" s="29" t="n">
        <x:f>SUMIFS('Derived Flags'!$C$5:$C$204,'Derived Flags'!$B$5:$B$204,"Surgical")+SUMIFS('Derived Flags'!$C$5:$C$204,'Derived Flags'!$B$5:$B$204,"Mixed")</x:f>
        <x:v>24</x:v>
      </x:c>
      <x:c r="K34" s="32" t="n">
        <x:f>IFERROR(I34/J34,"")</x:f>
        <x:v>0.20833333333333334</x:v>
      </x:c>
      <x:c r="L34" s="29" t="n">
        <x:f>COUNTIFS('Manual Data'!$B$5:$B$204,"Non-surgical",'Manual Data'!$P$5:$P$204,"Range")</x:f>
        <x:v>2</x:v>
      </x:c>
      <x:c r="M34" s="29" t="n">
        <x:f>SUMIFS('Derived Flags'!$C$5:$C$204,'Derived Flags'!$B$5:$B$204,"Non-surgical")</x:f>
        <x:v>105</x:v>
      </x:c>
      <x:c r="N34" s="32" t="n">
        <x:f>IFERROR(L34/M34,"")</x:f>
        <x:v>0.01904761904761905</x:v>
      </x:c>
      <x:c r="O34" s="17" t="str">
        <x:v>Validated manual</x:v>
      </x:c>
      <x:c r="P34" s="25" t="str">
        <x:v>Conditional price-format distribution.</x:v>
      </x:c>
    </x:row>
    <x:row r="35">
      <x:c r="A35" s="17" t="str">
        <x:v>CONS01</x:v>
      </x:c>
      <x:c r="B35" s="17" t="str">
        <x:v>Consultation</x:v>
      </x:c>
      <x:c r="C35" s="17" t="str">
        <x:v>Consultation price found</x:v>
      </x:c>
      <x:c r="D35" s="25" t="str">
        <x:v>consultation_price = Y</x:v>
      </x:c>
      <x:c r="E35" s="25" t="str">
        <x:v>All websites in the stated clinic-type group</x:v>
      </x:c>
      <x:c r="F35" s="29" t="n">
        <x:f>COUNTIF('Manual Data'!$R$5:$R$204,"Y")</x:f>
        <x:v>62</x:v>
      </x:c>
      <x:c r="G35" s="29" t="n">
        <x:f>COUNTA('Manual Data'!$A$5:$A$204)</x:f>
        <x:v>200</x:v>
      </x:c>
      <x:c r="H35" s="32" t="n">
        <x:f>IFERROR(F35/G35,"")</x:f>
        <x:v>0.31</x:v>
      </x:c>
      <x:c r="I35" s="29" t="n">
        <x:f>COUNTIFS('Manual Data'!$B$5:$B$204,"Surgical",'Manual Data'!$R$5:$R$204,"Y")+COUNTIFS('Manual Data'!$B$5:$B$204,"Mixed",'Manual Data'!$R$5:$R$204,"Y")</x:f>
        <x:v>19</x:v>
      </x:c>
      <x:c r="J35" s="29" t="n">
        <x:f>COUNTIF('Manual Data'!$B$5:$B$204,"Surgical")+COUNTIF('Manual Data'!$B$5:$B$204,"Mixed")</x:f>
        <x:v>80</x:v>
      </x:c>
      <x:c r="K35" s="32" t="n">
        <x:f>IFERROR(I35/J35,"")</x:f>
        <x:v>0.2375</x:v>
      </x:c>
      <x:c r="L35" s="29" t="n">
        <x:f>COUNTIFS('Manual Data'!$B$5:$B$204,"Non-surgical",'Manual Data'!$R$5:$R$204,"Y")</x:f>
        <x:v>43</x:v>
      </x:c>
      <x:c r="M35" s="29" t="n">
        <x:f>COUNTIF('Manual Data'!$B$5:$B$204,"Non-surgical")</x:f>
        <x:v>120</x:v>
      </x:c>
      <x:c r="N35" s="32" t="n">
        <x:f>IFERROR(L35/M35,"")</x:f>
        <x:v>0.35833333333333334</x:v>
      </x:c>
      <x:c r="O35" s="17" t="str">
        <x:v>Validated manual</x:v>
      </x:c>
      <x:c r="P35" s="25" t="str"/>
    </x:row>
    <x:row r="36">
      <x:c r="A36" s="17" t="str">
        <x:v>CONS02</x:v>
      </x:c>
      <x:c r="B36" s="17" t="str">
        <x:v>Consultation</x:v>
      </x:c>
      <x:c r="C36" s="17" t="str">
        <x:v>First-consultation process found</x:v>
      </x:c>
      <x:c r="D36" s="25" t="str">
        <x:v>first_consultation_process = Y</x:v>
      </x:c>
      <x:c r="E36" s="25" t="str">
        <x:v>All websites in the stated clinic-type group</x:v>
      </x:c>
      <x:c r="F36" s="29" t="n">
        <x:f>COUNTIF('Manual Data'!$S$5:$S$204,"Y")</x:f>
        <x:v>48</x:v>
      </x:c>
      <x:c r="G36" s="29" t="n">
        <x:f>COUNTA('Manual Data'!$A$5:$A$204)</x:f>
        <x:v>200</x:v>
      </x:c>
      <x:c r="H36" s="32" t="n">
        <x:f>IFERROR(F36/G36,"")</x:f>
        <x:v>0.24</x:v>
      </x:c>
      <x:c r="I36" s="29" t="n">
        <x:f>COUNTIFS('Manual Data'!$B$5:$B$204,"Surgical",'Manual Data'!$S$5:$S$204,"Y")+COUNTIFS('Manual Data'!$B$5:$B$204,"Mixed",'Manual Data'!$S$5:$S$204,"Y")</x:f>
        <x:v>33</x:v>
      </x:c>
      <x:c r="J36" s="29" t="n">
        <x:f>COUNTIF('Manual Data'!$B$5:$B$204,"Surgical")+COUNTIF('Manual Data'!$B$5:$B$204,"Mixed")</x:f>
        <x:v>80</x:v>
      </x:c>
      <x:c r="K36" s="32" t="n">
        <x:f>IFERROR(I36/J36,"")</x:f>
        <x:v>0.4125</x:v>
      </x:c>
      <x:c r="L36" s="29" t="n">
        <x:f>COUNTIFS('Manual Data'!$B$5:$B$204,"Non-surgical",'Manual Data'!$S$5:$S$204,"Y")</x:f>
        <x:v>15</x:v>
      </x:c>
      <x:c r="M36" s="29" t="n">
        <x:f>COUNTIF('Manual Data'!$B$5:$B$204,"Non-surgical")</x:f>
        <x:v>120</x:v>
      </x:c>
      <x:c r="N36" s="32" t="n">
        <x:f>IFERROR(L36/M36,"")</x:f>
        <x:v>0.125</x:v>
      </x:c>
      <x:c r="O36" s="17" t="str">
        <x:v>Validated manual</x:v>
      </x:c>
      <x:c r="P36" s="25" t="str"/>
    </x:row>
    <x:row r="37">
      <x:c r="A37" s="17" t="str">
        <x:v>CONS03</x:v>
      </x:c>
      <x:c r="B37" s="17" t="str">
        <x:v>Consultation</x:v>
      </x:c>
      <x:c r="C37" s="17" t="str">
        <x:v>Either consultation price or process found</x:v>
      </x:c>
      <x:c r="D37" s="25" t="str">
        <x:v>consultation_price = Y OR first_consultation_process = Y</x:v>
      </x:c>
      <x:c r="E37" s="25" t="str">
        <x:v>All websites in the stated clinic-type group</x:v>
      </x:c>
      <x:c r="F37" s="29" t="n">
        <x:f>SUM('Derived Flags'!$H$5:$H$204)</x:f>
        <x:v>83</x:v>
      </x:c>
      <x:c r="G37" s="29" t="n">
        <x:f>COUNTA('Manual Data'!$A$5:$A$204)</x:f>
        <x:v>200</x:v>
      </x:c>
      <x:c r="H37" s="32" t="n">
        <x:f>IFERROR(F37/G37,"")</x:f>
        <x:v>0.415</x:v>
      </x:c>
      <x:c r="I37" s="29" t="n">
        <x:f>SUMIFS('Derived Flags'!$H$5:$H$204,'Derived Flags'!$B$5:$B$204,"Surgical")+SUMIFS('Derived Flags'!$H$5:$H$204,'Derived Flags'!$B$5:$B$204,"Mixed")</x:f>
        <x:v>38</x:v>
      </x:c>
      <x:c r="J37" s="29" t="n">
        <x:f>COUNTIF('Manual Data'!$B$5:$B$204,"Surgical")+COUNTIF('Manual Data'!$B$5:$B$204,"Mixed")</x:f>
        <x:v>80</x:v>
      </x:c>
      <x:c r="K37" s="32" t="n">
        <x:f>IFERROR(I37/J37,"")</x:f>
        <x:v>0.475</x:v>
      </x:c>
      <x:c r="L37" s="29" t="n">
        <x:f>SUMIFS('Derived Flags'!$H$5:$H$204,'Derived Flags'!$B$5:$B$204,"Non-surgical")</x:f>
        <x:v>45</x:v>
      </x:c>
      <x:c r="M37" s="29" t="n">
        <x:f>COUNTIF('Manual Data'!$B$5:$B$204,"Non-surgical")</x:f>
        <x:v>120</x:v>
      </x:c>
      <x:c r="N37" s="32" t="n">
        <x:f>IFERROR(L37/M37,"")</x:f>
        <x:v>0.375</x:v>
      </x:c>
      <x:c r="O37" s="17" t="str">
        <x:v>Validated manual</x:v>
      </x:c>
      <x:c r="P37" s="25" t="str"/>
    </x:row>
    <x:row r="38">
      <x:c r="A38" s="17" t="str">
        <x:v>CONS04</x:v>
      </x:c>
      <x:c r="B38" s="17" t="str">
        <x:v>Consultation</x:v>
      </x:c>
      <x:c r="C38" s="17" t="str">
        <x:v>Neither consultation price nor process found</x:v>
      </x:c>
      <x:c r="D38" s="25" t="str">
        <x:v>consultation_information = 0</x:v>
      </x:c>
      <x:c r="E38" s="25" t="str">
        <x:v>All websites in the stated clinic-type group</x:v>
      </x:c>
      <x:c r="F38" s="29" t="n">
        <x:f>COUNTA('Manual Data'!$A$5:$A$204)-SUM('Derived Flags'!$H$5:$H$204)</x:f>
        <x:v>117</x:v>
      </x:c>
      <x:c r="G38" s="29" t="n">
        <x:f>COUNTA('Manual Data'!$A$5:$A$204)</x:f>
        <x:v>200</x:v>
      </x:c>
      <x:c r="H38" s="32" t="n">
        <x:f>IFERROR(F38/G38,"")</x:f>
        <x:v>0.585</x:v>
      </x:c>
      <x:c r="I38" s="29" t="n">
        <x:f>COUNTIF('Manual Data'!$B$5:$B$204,"Surgical")+COUNTIF('Manual Data'!$B$5:$B$204,"Mixed")-SUMIFS('Derived Flags'!$H$5:$H$204,'Derived Flags'!$B$5:$B$204,"Surgical")+SUMIFS('Derived Flags'!$H$5:$H$204,'Derived Flags'!$B$5:$B$204,"Mixed")</x:f>
        <x:v>64</x:v>
      </x:c>
      <x:c r="J38" s="29" t="n">
        <x:f>COUNTIF('Manual Data'!$B$5:$B$204,"Surgical")+COUNTIF('Manual Data'!$B$5:$B$204,"Mixed")</x:f>
        <x:v>80</x:v>
      </x:c>
      <x:c r="K38" s="32" t="n">
        <x:f>IFERROR(I38/J38,"")</x:f>
        <x:v>0.8</x:v>
      </x:c>
      <x:c r="L38" s="29" t="n">
        <x:f>COUNTIF('Manual Data'!$B$5:$B$204,"Non-surgical")-SUMIFS('Derived Flags'!$H$5:$H$204,'Derived Flags'!$B$5:$B$204,"Non-surgical")</x:f>
        <x:v>75</x:v>
      </x:c>
      <x:c r="M38" s="29" t="n">
        <x:f>COUNTIF('Manual Data'!$B$5:$B$204,"Non-surgical")</x:f>
        <x:v>120</x:v>
      </x:c>
      <x:c r="N38" s="32" t="n">
        <x:f>IFERROR(L38/M38,"")</x:f>
        <x:v>0.625</x:v>
      </x:c>
      <x:c r="O38" s="17" t="str">
        <x:v>Validated manual</x:v>
      </x:c>
      <x:c r="P38" s="25" t="str"/>
    </x:row>
    <x:row r="39">
      <x:c r="A39" s="17" t="str">
        <x:v>CONS05</x:v>
      </x:c>
      <x:c r="B39" s="17" t="str">
        <x:v>Consultation</x:v>
      </x:c>
      <x:c r="C39" s="17" t="str">
        <x:v>Consultation-request pathway</x:v>
      </x:c>
      <x:c r="D39" s="25" t="str">
        <x:v>Global or selected-page consultation request = Y</x:v>
      </x:c>
      <x:c r="E39" s="25" t="str">
        <x:v>All websites in the stated clinic-type group</x:v>
      </x:c>
      <x:c r="F39" s="29" t="n">
        <x:f>SUM('Derived Flags'!$I$5:$I$204)</x:f>
        <x:v>99</x:v>
      </x:c>
      <x:c r="G39" s="29" t="n">
        <x:f>COUNTA('Manual Data'!$A$5:$A$204)</x:f>
        <x:v>200</x:v>
      </x:c>
      <x:c r="H39" s="32" t="n">
        <x:f>IFERROR(F39/G39,"")</x:f>
        <x:v>0.495</x:v>
      </x:c>
      <x:c r="I39" s="29" t="n">
        <x:f>SUMIFS('Derived Flags'!$I$5:$I$204,'Derived Flags'!$B$5:$B$204,"Surgical")+SUMIFS('Derived Flags'!$I$5:$I$204,'Derived Flags'!$B$5:$B$204,"Mixed")</x:f>
        <x:v>67</x:v>
      </x:c>
      <x:c r="J39" s="29" t="n">
        <x:f>COUNTIF('Manual Data'!$B$5:$B$204,"Surgical")+COUNTIF('Manual Data'!$B$5:$B$204,"Mixed")</x:f>
        <x:v>80</x:v>
      </x:c>
      <x:c r="K39" s="32" t="n">
        <x:f>IFERROR(I39/J39,"")</x:f>
        <x:v>0.8375</x:v>
      </x:c>
      <x:c r="L39" s="29" t="n">
        <x:f>SUMIFS('Derived Flags'!$I$5:$I$204,'Derived Flags'!$B$5:$B$204,"Non-surgical")</x:f>
        <x:v>32</x:v>
      </x:c>
      <x:c r="M39" s="29" t="n">
        <x:f>COUNTIF('Manual Data'!$B$5:$B$204,"Non-surgical")</x:f>
        <x:v>120</x:v>
      </x:c>
      <x:c r="N39" s="32" t="n">
        <x:f>IFERROR(L39/M39,"")</x:f>
        <x:v>0.26666666666666666</x:v>
      </x:c>
      <x:c r="O39" s="17" t="str">
        <x:v>Validated manual</x:v>
      </x:c>
      <x:c r="P39" s="25" t="str"/>
    </x:row>
    <x:row r="40">
      <x:c r="A40" s="17" t="str">
        <x:v>CONS06</x:v>
      </x:c>
      <x:c r="B40" s="17" t="str">
        <x:v>Consultation</x:v>
      </x:c>
      <x:c r="C40" s="17" t="str">
        <x:v>Consultation information + request pathway</x:v>
      </x:c>
      <x:c r="D40" s="25" t="str">
        <x:v>consultation_information = 1 AND consultation_request_pathway = 1</x:v>
      </x:c>
      <x:c r="E40" s="25" t="str">
        <x:v>All websites in the stated clinic-type group</x:v>
      </x:c>
      <x:c r="F40" s="29" t="n">
        <x:f>SUM('Derived Flags'!$AF$5:$AF$204)</x:f>
        <x:v>48</x:v>
      </x:c>
      <x:c r="G40" s="29" t="n">
        <x:f>COUNTA('Manual Data'!$A$5:$A$204)</x:f>
        <x:v>200</x:v>
      </x:c>
      <x:c r="H40" s="32" t="n">
        <x:f>IFERROR(F40/G40,"")</x:f>
        <x:v>0.24</x:v>
      </x:c>
      <x:c r="I40" s="29" t="n">
        <x:f>SUMIFS('Derived Flags'!$AF$5:$AF$204,'Derived Flags'!$B$5:$B$204,"Surgical")+SUMIFS('Derived Flags'!$AF$5:$AF$204,'Derived Flags'!$B$5:$B$204,"Mixed")</x:f>
        <x:v>34</x:v>
      </x:c>
      <x:c r="J40" s="29" t="n">
        <x:f>COUNTIF('Manual Data'!$B$5:$B$204,"Surgical")+COUNTIF('Manual Data'!$B$5:$B$204,"Mixed")</x:f>
        <x:v>80</x:v>
      </x:c>
      <x:c r="K40" s="32" t="n">
        <x:f>IFERROR(I40/J40,"")</x:f>
        <x:v>0.425</x:v>
      </x:c>
      <x:c r="L40" s="29" t="n">
        <x:f>SUMIFS('Derived Flags'!$AF$5:$AF$204,'Derived Flags'!$B$5:$B$204,"Non-surgical")</x:f>
        <x:v>14</x:v>
      </x:c>
      <x:c r="M40" s="29" t="n">
        <x:f>COUNTIF('Manual Data'!$B$5:$B$204,"Non-surgical")</x:f>
        <x:v>120</x:v>
      </x:c>
      <x:c r="N40" s="32" t="n">
        <x:f>IFERROR(L40/M40,"")</x:f>
        <x:v>0.11666666666666667</x:v>
      </x:c>
      <x:c r="O40" s="17" t="str">
        <x:v>Validated manual</x:v>
      </x:c>
      <x:c r="P40" s="25" t="str"/>
    </x:row>
    <x:row r="41">
      <x:c r="A41" s="17" t="str">
        <x:v>CONS07</x:v>
      </x:c>
      <x:c r="B41" s="17" t="str">
        <x:v>Consultation</x:v>
      </x:c>
      <x:c r="C41" s="17" t="str">
        <x:v>Consultation request but no consultation information</x:v>
      </x:c>
      <x:c r="D41" s="25" t="str">
        <x:v>consultation_request_pathway = 1 AND consultation_information = 0</x:v>
      </x:c>
      <x:c r="E41" s="25" t="str">
        <x:v>All websites in the stated clinic-type group</x:v>
      </x:c>
      <x:c r="F41" s="29" t="n">
        <x:f>SUM('Derived Flags'!$AG$5:$AG$204)</x:f>
        <x:v>51</x:v>
      </x:c>
      <x:c r="G41" s="29" t="n">
        <x:f>COUNTA('Manual Data'!$A$5:$A$204)</x:f>
        <x:v>200</x:v>
      </x:c>
      <x:c r="H41" s="32" t="n">
        <x:f>IFERROR(F41/G41,"")</x:f>
        <x:v>0.255</x:v>
      </x:c>
      <x:c r="I41" s="29" t="n">
        <x:f>SUMIFS('Derived Flags'!$AG$5:$AG$204,'Derived Flags'!$B$5:$B$204,"Surgical")+SUMIFS('Derived Flags'!$AG$5:$AG$204,'Derived Flags'!$B$5:$B$204,"Mixed")</x:f>
        <x:v>33</x:v>
      </x:c>
      <x:c r="J41" s="29" t="n">
        <x:f>COUNTIF('Manual Data'!$B$5:$B$204,"Surgical")+COUNTIF('Manual Data'!$B$5:$B$204,"Mixed")</x:f>
        <x:v>80</x:v>
      </x:c>
      <x:c r="K41" s="32" t="n">
        <x:f>IFERROR(I41/J41,"")</x:f>
        <x:v>0.4125</x:v>
      </x:c>
      <x:c r="L41" s="29" t="n">
        <x:f>SUMIFS('Derived Flags'!$AG$5:$AG$204,'Derived Flags'!$B$5:$B$204,"Non-surgical")</x:f>
        <x:v>18</x:v>
      </x:c>
      <x:c r="M41" s="29" t="n">
        <x:f>COUNTIF('Manual Data'!$B$5:$B$204,"Non-surgical")</x:f>
        <x:v>120</x:v>
      </x:c>
      <x:c r="N41" s="32" t="n">
        <x:f>IFERROR(L41/M41,"")</x:f>
        <x:v>0.15</x:v>
      </x:c>
      <x:c r="O41" s="17" t="str">
        <x:v>Validated manual</x:v>
      </x:c>
      <x:c r="P41" s="25" t="str"/>
    </x:row>
    <x:row r="42">
      <x:c r="A42" s="17" t="str">
        <x:v>CONS08</x:v>
      </x:c>
      <x:c r="B42" s="17" t="str">
        <x:v>Consultation</x:v>
      </x:c>
      <x:c r="C42" s="17" t="str">
        <x:v>Online-booking pathway</x:v>
      </x:c>
      <x:c r="D42" s="25" t="str">
        <x:v>Global or selected-page online booking = Y</x:v>
      </x:c>
      <x:c r="E42" s="25" t="str">
        <x:v>All websites in the stated clinic-type group</x:v>
      </x:c>
      <x:c r="F42" s="29" t="n">
        <x:f>SUM('Derived Flags'!$J$5:$J$204)</x:f>
        <x:v>98</x:v>
      </x:c>
      <x:c r="G42" s="29" t="n">
        <x:f>COUNTA('Manual Data'!$A$5:$A$204)</x:f>
        <x:v>200</x:v>
      </x:c>
      <x:c r="H42" s="32" t="n">
        <x:f>IFERROR(F42/G42,"")</x:f>
        <x:v>0.49</x:v>
      </x:c>
      <x:c r="I42" s="29" t="n">
        <x:f>SUMIFS('Derived Flags'!$J$5:$J$204,'Derived Flags'!$B$5:$B$204,"Surgical")+SUMIFS('Derived Flags'!$J$5:$J$204,'Derived Flags'!$B$5:$B$204,"Mixed")</x:f>
        <x:v>15</x:v>
      </x:c>
      <x:c r="J42" s="29" t="n">
        <x:f>COUNTIF('Manual Data'!$B$5:$B$204,"Surgical")+COUNTIF('Manual Data'!$B$5:$B$204,"Mixed")</x:f>
        <x:v>80</x:v>
      </x:c>
      <x:c r="K42" s="32" t="n">
        <x:f>IFERROR(I42/J42,"")</x:f>
        <x:v>0.1875</x:v>
      </x:c>
      <x:c r="L42" s="29" t="n">
        <x:f>SUMIFS('Derived Flags'!$J$5:$J$204,'Derived Flags'!$B$5:$B$204,"Non-surgical")</x:f>
        <x:v>83</x:v>
      </x:c>
      <x:c r="M42" s="29" t="n">
        <x:f>COUNTIF('Manual Data'!$B$5:$B$204,"Non-surgical")</x:f>
        <x:v>120</x:v>
      </x:c>
      <x:c r="N42" s="32" t="n">
        <x:f>IFERROR(L42/M42,"")</x:f>
        <x:v>0.6916666666666667</x:v>
      </x:c>
      <x:c r="O42" s="17" t="str">
        <x:v>Validated manual</x:v>
      </x:c>
      <x:c r="P42" s="25" t="str"/>
    </x:row>
    <x:row r="43">
      <x:c r="A43" s="17" t="str">
        <x:v>PROV01</x:v>
      </x:c>
      <x:c r="B43" s="17" t="str">
        <x:v>Provider visibility</x:v>
      </x:c>
      <x:c r="C43" s="17" t="str">
        <x:v>At least one practitioner named</x:v>
      </x:c>
      <x:c r="D43" s="25" t="str">
        <x:v>practitioner_named = Y</x:v>
      </x:c>
      <x:c r="E43" s="25" t="str">
        <x:v>All websites in the stated clinic-type group</x:v>
      </x:c>
      <x:c r="F43" s="29" t="n">
        <x:f>COUNTIF('Manual Data'!$U$5:$U$204,"Y")</x:f>
        <x:v>171</x:v>
      </x:c>
      <x:c r="G43" s="29" t="n">
        <x:f>COUNTA('Manual Data'!$A$5:$A$204)</x:f>
        <x:v>200</x:v>
      </x:c>
      <x:c r="H43" s="32" t="n">
        <x:f>IFERROR(F43/G43,"")</x:f>
        <x:v>0.855</x:v>
      </x:c>
      <x:c r="I43" s="29" t="n">
        <x:f>COUNTIFS('Manual Data'!$B$5:$B$204,"Surgical",'Manual Data'!$U$5:$U$204,"Y")+COUNTIFS('Manual Data'!$B$5:$B$204,"Mixed",'Manual Data'!$U$5:$U$204,"Y")</x:f>
        <x:v>76</x:v>
      </x:c>
      <x:c r="J43" s="29" t="n">
        <x:f>COUNTIF('Manual Data'!$B$5:$B$204,"Surgical")+COUNTIF('Manual Data'!$B$5:$B$204,"Mixed")</x:f>
        <x:v>80</x:v>
      </x:c>
      <x:c r="K43" s="32" t="n">
        <x:f>IFERROR(I43/J43,"")</x:f>
        <x:v>0.95</x:v>
      </x:c>
      <x:c r="L43" s="29" t="n">
        <x:f>COUNTIFS('Manual Data'!$B$5:$B$204,"Non-surgical",'Manual Data'!$U$5:$U$204,"Y")</x:f>
        <x:v>95</x:v>
      </x:c>
      <x:c r="M43" s="29" t="n">
        <x:f>COUNTIF('Manual Data'!$B$5:$B$204,"Non-surgical")</x:f>
        <x:v>120</x:v>
      </x:c>
      <x:c r="N43" s="32" t="n">
        <x:f>IFERROR(L43/M43,"")</x:f>
        <x:v>0.7916666666666666</x:v>
      </x:c>
      <x:c r="O43" s="17" t="str">
        <x:v>Validated manual</x:v>
      </x:c>
      <x:c r="P43" s="25" t="str"/>
    </x:row>
    <x:row r="44">
      <x:c r="A44" s="17" t="str">
        <x:v>PROV02</x:v>
      </x:c>
      <x:c r="B44" s="17" t="str">
        <x:v>Provider visibility</x:v>
      </x:c>
      <x:c r="C44" s="17" t="str">
        <x:v>Exact practitioner identifiable for selected service</x:v>
      </x:c>
      <x:c r="D44" s="25" t="str">
        <x:v>practitioner_identifiable_selected_service = Y</x:v>
      </x:c>
      <x:c r="E44" s="25" t="str">
        <x:v>All websites in the stated clinic-type group</x:v>
      </x:c>
      <x:c r="F44" s="29" t="n">
        <x:f>COUNTIF('Manual Data'!$T$5:$T$204,"Y")</x:f>
        <x:v>131</x:v>
      </x:c>
      <x:c r="G44" s="29" t="n">
        <x:f>COUNTA('Manual Data'!$A$5:$A$204)</x:f>
        <x:v>200</x:v>
      </x:c>
      <x:c r="H44" s="32" t="n">
        <x:f>IFERROR(F44/G44,"")</x:f>
        <x:v>0.655</x:v>
      </x:c>
      <x:c r="I44" s="29" t="n">
        <x:f>COUNTIFS('Manual Data'!$B$5:$B$204,"Surgical",'Manual Data'!$T$5:$T$204,"Y")+COUNTIFS('Manual Data'!$B$5:$B$204,"Mixed",'Manual Data'!$T$5:$T$204,"Y")</x:f>
        <x:v>59</x:v>
      </x:c>
      <x:c r="J44" s="29" t="n">
        <x:f>COUNTIF('Manual Data'!$B$5:$B$204,"Surgical")+COUNTIF('Manual Data'!$B$5:$B$204,"Mixed")</x:f>
        <x:v>80</x:v>
      </x:c>
      <x:c r="K44" s="32" t="n">
        <x:f>IFERROR(I44/J44,"")</x:f>
        <x:v>0.7375</x:v>
      </x:c>
      <x:c r="L44" s="29" t="n">
        <x:f>COUNTIFS('Manual Data'!$B$5:$B$204,"Non-surgical",'Manual Data'!$T$5:$T$204,"Y")</x:f>
        <x:v>72</x:v>
      </x:c>
      <x:c r="M44" s="29" t="n">
        <x:f>COUNTIF('Manual Data'!$B$5:$B$204,"Non-surgical")</x:f>
        <x:v>120</x:v>
      </x:c>
      <x:c r="N44" s="32" t="n">
        <x:f>IFERROR(L44/M44,"")</x:f>
        <x:v>0.6</x:v>
      </x:c>
      <x:c r="O44" s="17" t="str">
        <x:v>Validated manual</x:v>
      </x:c>
      <x:c r="P44" s="25" t="str"/>
    </x:row>
    <x:row r="45">
      <x:c r="A45" s="17" t="str">
        <x:v>PROV03</x:v>
      </x:c>
      <x:c r="B45" s="17" t="str">
        <x:v>Provider visibility</x:v>
      </x:c>
      <x:c r="C45" s="17" t="str">
        <x:v>Registration or qualifying credential shown</x:v>
      </x:c>
      <x:c r="D45" s="25" t="str">
        <x:v>professional_registration_or_credential_shown = Y</x:v>
      </x:c>
      <x:c r="E45" s="25" t="str">
        <x:v>All websites in the stated clinic-type group</x:v>
      </x:c>
      <x:c r="F45" s="29" t="n">
        <x:f>COUNTIF('Manual Data'!$V$5:$V$204,"Y")</x:f>
        <x:v>142</x:v>
      </x:c>
      <x:c r="G45" s="29" t="n">
        <x:f>COUNTA('Manual Data'!$A$5:$A$204)</x:f>
        <x:v>200</x:v>
      </x:c>
      <x:c r="H45" s="32" t="n">
        <x:f>IFERROR(F45/G45,"")</x:f>
        <x:v>0.71</x:v>
      </x:c>
      <x:c r="I45" s="29" t="n">
        <x:f>COUNTIFS('Manual Data'!$B$5:$B$204,"Surgical",'Manual Data'!$V$5:$V$204,"Y")+COUNTIFS('Manual Data'!$B$5:$B$204,"Mixed",'Manual Data'!$V$5:$V$204,"Y")</x:f>
        <x:v>76</x:v>
      </x:c>
      <x:c r="J45" s="29" t="n">
        <x:f>COUNTIF('Manual Data'!$B$5:$B$204,"Surgical")+COUNTIF('Manual Data'!$B$5:$B$204,"Mixed")</x:f>
        <x:v>80</x:v>
      </x:c>
      <x:c r="K45" s="32" t="n">
        <x:f>IFERROR(I45/J45,"")</x:f>
        <x:v>0.95</x:v>
      </x:c>
      <x:c r="L45" s="29" t="n">
        <x:f>COUNTIFS('Manual Data'!$B$5:$B$204,"Non-surgical",'Manual Data'!$V$5:$V$204,"Y")</x:f>
        <x:v>66</x:v>
      </x:c>
      <x:c r="M45" s="29" t="n">
        <x:f>COUNTIF('Manual Data'!$B$5:$B$204,"Non-surgical")</x:f>
        <x:v>120</x:v>
      </x:c>
      <x:c r="N45" s="32" t="n">
        <x:f>IFERROR(L45/M45,"")</x:f>
        <x:v>0.55</x:v>
      </x:c>
      <x:c r="O45" s="17" t="str">
        <x:v>Validated manual</x:v>
      </x:c>
      <x:c r="P45" s="25" t="str">
        <x:v>Headline denominator is all websites.</x:v>
      </x:c>
    </x:row>
    <x:row r="46">
      <x:c r="A46" s="17" t="str">
        <x:v>PROV04</x:v>
      </x:c>
      <x:c r="B46" s="17" t="str">
        <x:v>Provider visibility</x:v>
      </x:c>
      <x:c r="C46" s="17" t="str">
        <x:v>Registration/credential shown among named-practitioner websites</x:v>
      </x:c>
      <x:c r="D46" s="25" t="str">
        <x:v>professional_registration_or_credential_shown = Y</x:v>
      </x:c>
      <x:c r="E46" s="25" t="str">
        <x:v>Websites with practitioner_named = Y</x:v>
      </x:c>
      <x:c r="F46" s="29" t="n">
        <x:f>COUNTIF('Manual Data'!$V$5:$V$204,"Y")</x:f>
        <x:v>142</x:v>
      </x:c>
      <x:c r="G46" s="29" t="n">
        <x:f>COUNTIF('Manual Data'!$U$5:$U$204,"Y")</x:f>
        <x:v>171</x:v>
      </x:c>
      <x:c r="H46" s="32" t="n">
        <x:f>IFERROR(F46/G46,"")</x:f>
        <x:v>0.8304093567251462</x:v>
      </x:c>
      <x:c r="I46" s="29" t="n">
        <x:f>COUNTIFS('Manual Data'!$B$5:$B$204,"Surgical",'Manual Data'!$V$5:$V$204,"Y")+COUNTIFS('Manual Data'!$B$5:$B$204,"Mixed",'Manual Data'!$V$5:$V$204,"Y")</x:f>
        <x:v>76</x:v>
      </x:c>
      <x:c r="J46" s="29" t="n">
        <x:f>COUNTIFS('Manual Data'!$B$5:$B$204,"Surgical",'Manual Data'!$U$5:$U$204,"Y")+COUNTIFS('Manual Data'!$B$5:$B$204,"Mixed",'Manual Data'!$U$5:$U$204,"Y")</x:f>
        <x:v>76</x:v>
      </x:c>
      <x:c r="K46" s="32" t="n">
        <x:f>IFERROR(I46/J46,"")</x:f>
        <x:v>1</x:v>
      </x:c>
      <x:c r="L46" s="29" t="n">
        <x:f>COUNTIFS('Manual Data'!$B$5:$B$204,"Non-surgical",'Manual Data'!$V$5:$V$204,"Y")</x:f>
        <x:v>66</x:v>
      </x:c>
      <x:c r="M46" s="29" t="n">
        <x:f>COUNTIFS('Manual Data'!$B$5:$B$204,"Non-surgical",'Manual Data'!$U$5:$U$204,"Y")</x:f>
        <x:v>95</x:v>
      </x:c>
      <x:c r="N46" s="32" t="n">
        <x:f>IFERROR(L46/M46,"")</x:f>
        <x:v>0.6947368421052632</x:v>
      </x:c>
      <x:c r="O46" s="17" t="str">
        <x:v>Validated manual</x:v>
      </x:c>
      <x:c r="P46" s="25" t="str">
        <x:v>A separate conditional denominator; not directly comparable to PROV03.</x:v>
      </x:c>
    </x:row>
    <x:row r="47">
      <x:c r="A47" s="17" t="str">
        <x:v>PROV05</x:v>
      </x:c>
      <x:c r="B47" s="17" t="str">
        <x:v>Provider visibility</x:v>
      </x:c>
      <x:c r="C47" s="17" t="str">
        <x:v>Named but registration/credential not shown</x:v>
      </x:c>
      <x:c r="D47" s="25" t="str">
        <x:v>practitioner_named = Y AND professional_registration_or_credential_shown = N</x:v>
      </x:c>
      <x:c r="E47" s="25" t="str">
        <x:v>All websites in the stated clinic-type group</x:v>
      </x:c>
      <x:c r="F47" s="29" t="n">
        <x:f>SUM('Derived Flags'!$Y$5:$Y$204)</x:f>
        <x:v>29</x:v>
      </x:c>
      <x:c r="G47" s="29" t="n">
        <x:f>COUNTA('Manual Data'!$A$5:$A$204)</x:f>
        <x:v>200</x:v>
      </x:c>
      <x:c r="H47" s="32" t="n">
        <x:f>IFERROR(F47/G47,"")</x:f>
        <x:v>0.145</x:v>
      </x:c>
      <x:c r="I47" s="29" t="n">
        <x:f>SUMIFS('Derived Flags'!$Y$5:$Y$204,'Derived Flags'!$B$5:$B$204,"Surgical")+SUMIFS('Derived Flags'!$Y$5:$Y$204,'Derived Flags'!$B$5:$B$204,"Mixed")</x:f>
        <x:v>0</x:v>
      </x:c>
      <x:c r="J47" s="29" t="n">
        <x:f>COUNTIF('Manual Data'!$B$5:$B$204,"Surgical")+COUNTIF('Manual Data'!$B$5:$B$204,"Mixed")</x:f>
        <x:v>80</x:v>
      </x:c>
      <x:c r="K47" s="32" t="n">
        <x:f>IFERROR(I47/J47,"")</x:f>
        <x:v>0</x:v>
      </x:c>
      <x:c r="L47" s="29" t="n">
        <x:f>SUMIFS('Derived Flags'!$Y$5:$Y$204,'Derived Flags'!$B$5:$B$204,"Non-surgical")</x:f>
        <x:v>29</x:v>
      </x:c>
      <x:c r="M47" s="29" t="n">
        <x:f>COUNTIF('Manual Data'!$B$5:$B$204,"Non-surgical")</x:f>
        <x:v>120</x:v>
      </x:c>
      <x:c r="N47" s="32" t="n">
        <x:f>IFERROR(L47/M47,"")</x:f>
        <x:v>0.24166666666666667</x:v>
      </x:c>
      <x:c r="O47" s="17" t="str">
        <x:v>Validated manual</x:v>
      </x:c>
      <x:c r="P47" s="25" t="str"/>
    </x:row>
    <x:row r="48">
      <x:c r="A48" s="17" t="str">
        <x:v>PROV06</x:v>
      </x:c>
      <x:c r="B48" s="17" t="str">
        <x:v>Provider visibility</x:v>
      </x:c>
      <x:c r="C48" s="17" t="str">
        <x:v>No named practitioner</x:v>
      </x:c>
      <x:c r="D48" s="25" t="str">
        <x:v>practitioner_named = N</x:v>
      </x:c>
      <x:c r="E48" s="25" t="str">
        <x:v>All websites in the stated clinic-type group</x:v>
      </x:c>
      <x:c r="F48" s="29" t="n">
        <x:f>SUM('Derived Flags'!$Z$5:$Z$204)</x:f>
        <x:v>29</x:v>
      </x:c>
      <x:c r="G48" s="29" t="n">
        <x:f>COUNTA('Manual Data'!$A$5:$A$204)</x:f>
        <x:v>200</x:v>
      </x:c>
      <x:c r="H48" s="32" t="n">
        <x:f>IFERROR(F48/G48,"")</x:f>
        <x:v>0.145</x:v>
      </x:c>
      <x:c r="I48" s="29" t="n">
        <x:f>SUMIFS('Derived Flags'!$Z$5:$Z$204,'Derived Flags'!$B$5:$B$204,"Surgical")+SUMIFS('Derived Flags'!$Z$5:$Z$204,'Derived Flags'!$B$5:$B$204,"Mixed")</x:f>
        <x:v>4</x:v>
      </x:c>
      <x:c r="J48" s="29" t="n">
        <x:f>COUNTIF('Manual Data'!$B$5:$B$204,"Surgical")+COUNTIF('Manual Data'!$B$5:$B$204,"Mixed")</x:f>
        <x:v>80</x:v>
      </x:c>
      <x:c r="K48" s="32" t="n">
        <x:f>IFERROR(I48/J48,"")</x:f>
        <x:v>0.05</x:v>
      </x:c>
      <x:c r="L48" s="29" t="n">
        <x:f>SUMIFS('Derived Flags'!$Z$5:$Z$204,'Derived Flags'!$B$5:$B$204,"Non-surgical")</x:f>
        <x:v>25</x:v>
      </x:c>
      <x:c r="M48" s="29" t="n">
        <x:f>COUNTIF('Manual Data'!$B$5:$B$204,"Non-surgical")</x:f>
        <x:v>120</x:v>
      </x:c>
      <x:c r="N48" s="32" t="n">
        <x:f>IFERROR(L48/M48,"")</x:f>
        <x:v>0.20833333333333334</x:v>
      </x:c>
      <x:c r="O48" s="17" t="str">
        <x:v>Validated manual</x:v>
      </x:c>
      <x:c r="P48" s="25" t="str"/>
    </x:row>
    <x:row r="49">
      <x:c r="A49" s="17" t="str">
        <x:v>PROV07</x:v>
      </x:c>
      <x:c r="B49" s="17" t="str">
        <x:v>Provider visibility</x:v>
      </x:c>
      <x:c r="C49" s="17" t="str">
        <x:v>Full practitioner chain</x:v>
      </x:c>
      <x:c r="D49" s="25" t="str">
        <x:v>Named + service-linked + visible registration/credential</x:v>
      </x:c>
      <x:c r="E49" s="25" t="str">
        <x:v>All websites in the stated clinic-type group</x:v>
      </x:c>
      <x:c r="F49" s="29" t="n">
        <x:f>SUM('Derived Flags'!$K$5:$K$204)</x:f>
        <x:v>107</x:v>
      </x:c>
      <x:c r="G49" s="29" t="n">
        <x:f>COUNTA('Manual Data'!$A$5:$A$204)</x:f>
        <x:v>200</x:v>
      </x:c>
      <x:c r="H49" s="32" t="n">
        <x:f>IFERROR(F49/G49,"")</x:f>
        <x:v>0.535</x:v>
      </x:c>
      <x:c r="I49" s="29" t="n">
        <x:f>SUMIFS('Derived Flags'!$K$5:$K$204,'Derived Flags'!$B$5:$B$204,"Surgical")+SUMIFS('Derived Flags'!$K$5:$K$204,'Derived Flags'!$B$5:$B$204,"Mixed")</x:f>
        <x:v>59</x:v>
      </x:c>
      <x:c r="J49" s="29" t="n">
        <x:f>COUNTIF('Manual Data'!$B$5:$B$204,"Surgical")+COUNTIF('Manual Data'!$B$5:$B$204,"Mixed")</x:f>
        <x:v>80</x:v>
      </x:c>
      <x:c r="K49" s="32" t="n">
        <x:f>IFERROR(I49/J49,"")</x:f>
        <x:v>0.7375</x:v>
      </x:c>
      <x:c r="L49" s="29" t="n">
        <x:f>SUMIFS('Derived Flags'!$K$5:$K$204,'Derived Flags'!$B$5:$B$204,"Non-surgical")</x:f>
        <x:v>48</x:v>
      </x:c>
      <x:c r="M49" s="29" t="n">
        <x:f>COUNTIF('Manual Data'!$B$5:$B$204,"Non-surgical")</x:f>
        <x:v>120</x:v>
      </x:c>
      <x:c r="N49" s="32" t="n">
        <x:f>IFERROR(L49/M49,"")</x:f>
        <x:v>0.4</x:v>
      </x:c>
      <x:c r="O49" s="17" t="str">
        <x:v>Validated manual</x:v>
      </x:c>
      <x:c r="P49" s="25" t="str"/>
    </x:row>
    <x:row r="50">
      <x:c r="A50" s="17" t="str">
        <x:v>VISIT01</x:v>
      </x:c>
      <x:c r="B50" s="17" t="str">
        <x:v>Visit planning</x:v>
      </x:c>
      <x:c r="C50" s="17" t="str">
        <x:v>General location present</x:v>
      </x:c>
      <x:c r="D50" s="25" t="str">
        <x:v>general_location_present = Y</x:v>
      </x:c>
      <x:c r="E50" s="25" t="str">
        <x:v>All websites in the stated clinic-type group</x:v>
      </x:c>
      <x:c r="F50" s="29" t="n">
        <x:f>COUNTIF('Manual Data'!$F$5:$F$204,"Y")</x:f>
        <x:v>188</x:v>
      </x:c>
      <x:c r="G50" s="29" t="n">
        <x:f>COUNTA('Manual Data'!$A$5:$A$204)</x:f>
        <x:v>200</x:v>
      </x:c>
      <x:c r="H50" s="32" t="n">
        <x:f>IFERROR(F50/G50,"")</x:f>
        <x:v>0.94</x:v>
      </x:c>
      <x:c r="I50" s="29" t="n">
        <x:f>COUNTIFS('Manual Data'!$B$5:$B$204,"Surgical",'Manual Data'!$F$5:$F$204,"Y")+COUNTIFS('Manual Data'!$B$5:$B$204,"Mixed",'Manual Data'!$F$5:$F$204,"Y")</x:f>
        <x:v>80</x:v>
      </x:c>
      <x:c r="J50" s="29" t="n">
        <x:f>COUNTIF('Manual Data'!$B$5:$B$204,"Surgical")+COUNTIF('Manual Data'!$B$5:$B$204,"Mixed")</x:f>
        <x:v>80</x:v>
      </x:c>
      <x:c r="K50" s="32" t="n">
        <x:f>IFERROR(I50/J50,"")</x:f>
        <x:v>1</x:v>
      </x:c>
      <x:c r="L50" s="29" t="n">
        <x:f>COUNTIFS('Manual Data'!$B$5:$B$204,"Non-surgical",'Manual Data'!$F$5:$F$204,"Y")</x:f>
        <x:v>108</x:v>
      </x:c>
      <x:c r="M50" s="29" t="n">
        <x:f>COUNTIF('Manual Data'!$B$5:$B$204,"Non-surgical")</x:f>
        <x:v>120</x:v>
      </x:c>
      <x:c r="N50" s="32" t="n">
        <x:f>IFERROR(L50/M50,"")</x:f>
        <x:v>0.9</x:v>
      </x:c>
      <x:c r="O50" s="17" t="str">
        <x:v>Validated manual</x:v>
      </x:c>
      <x:c r="P50" s="25" t="str"/>
    </x:row>
    <x:row r="51">
      <x:c r="A51" s="17" t="str">
        <x:v>VISIT02</x:v>
      </x:c>
      <x:c r="B51" s="17" t="str">
        <x:v>Visit planning</x:v>
      </x:c>
      <x:c r="C51" s="17" t="str">
        <x:v>Opening hours present</x:v>
      </x:c>
      <x:c r="D51" s="25" t="str">
        <x:v>opening_hours_present = Y</x:v>
      </x:c>
      <x:c r="E51" s="25" t="str">
        <x:v>All websites in the stated clinic-type group</x:v>
      </x:c>
      <x:c r="F51" s="29" t="n">
        <x:f>COUNTIF('Manual Data'!$G$5:$G$204,"Y")</x:f>
        <x:v>89</x:v>
      </x:c>
      <x:c r="G51" s="29" t="n">
        <x:f>COUNTA('Manual Data'!$A$5:$A$204)</x:f>
        <x:v>200</x:v>
      </x:c>
      <x:c r="H51" s="32" t="n">
        <x:f>IFERROR(F51/G51,"")</x:f>
        <x:v>0.445</x:v>
      </x:c>
      <x:c r="I51" s="29" t="n">
        <x:f>COUNTIFS('Manual Data'!$B$5:$B$204,"Surgical",'Manual Data'!$G$5:$G$204,"Y")+COUNTIFS('Manual Data'!$B$5:$B$204,"Mixed",'Manual Data'!$G$5:$G$204,"Y")</x:f>
        <x:v>44</x:v>
      </x:c>
      <x:c r="J51" s="29" t="n">
        <x:f>COUNTIF('Manual Data'!$B$5:$B$204,"Surgical")+COUNTIF('Manual Data'!$B$5:$B$204,"Mixed")</x:f>
        <x:v>80</x:v>
      </x:c>
      <x:c r="K51" s="32" t="n">
        <x:f>IFERROR(I51/J51,"")</x:f>
        <x:v>0.55</x:v>
      </x:c>
      <x:c r="L51" s="29" t="n">
        <x:f>COUNTIFS('Manual Data'!$B$5:$B$204,"Non-surgical",'Manual Data'!$G$5:$G$204,"Y")</x:f>
        <x:v>45</x:v>
      </x:c>
      <x:c r="M51" s="29" t="n">
        <x:f>COUNTIF('Manual Data'!$B$5:$B$204,"Non-surgical")</x:f>
        <x:v>120</x:v>
      </x:c>
      <x:c r="N51" s="32" t="n">
        <x:f>IFERROR(L51/M51,"")</x:f>
        <x:v>0.375</x:v>
      </x:c>
      <x:c r="O51" s="17" t="str">
        <x:v>Validated manual</x:v>
      </x:c>
      <x:c r="P51" s="25" t="str"/>
    </x:row>
    <x:row r="52">
      <x:c r="A52" s="17" t="str">
        <x:v>VISIT03</x:v>
      </x:c>
      <x:c r="B52" s="17" t="str">
        <x:v>Visit planning</x:v>
      </x:c>
      <x:c r="C52" s="17" t="str">
        <x:v>Address/location found</x:v>
      </x:c>
      <x:c r="D52" s="25" t="str">
        <x:v>address_location_found = Y</x:v>
      </x:c>
      <x:c r="E52" s="25" t="str">
        <x:v>All websites in the stated clinic-type group</x:v>
      </x:c>
      <x:c r="F52" s="29" t="n">
        <x:f>COUNTIF('Manual Data'!$X$5:$X$204,"Y")</x:f>
        <x:v>182</x:v>
      </x:c>
      <x:c r="G52" s="29" t="n">
        <x:f>COUNTA('Manual Data'!$A$5:$A$204)</x:f>
        <x:v>200</x:v>
      </x:c>
      <x:c r="H52" s="32" t="n">
        <x:f>IFERROR(F52/G52,"")</x:f>
        <x:v>0.91</x:v>
      </x:c>
      <x:c r="I52" s="29" t="n">
        <x:f>COUNTIFS('Manual Data'!$B$5:$B$204,"Surgical",'Manual Data'!$X$5:$X$204,"Y")+COUNTIFS('Manual Data'!$B$5:$B$204,"Mixed",'Manual Data'!$X$5:$X$204,"Y")</x:f>
        <x:v>77</x:v>
      </x:c>
      <x:c r="J52" s="29" t="n">
        <x:f>COUNTIF('Manual Data'!$B$5:$B$204,"Surgical")+COUNTIF('Manual Data'!$B$5:$B$204,"Mixed")</x:f>
        <x:v>80</x:v>
      </x:c>
      <x:c r="K52" s="32" t="n">
        <x:f>IFERROR(I52/J52,"")</x:f>
        <x:v>0.9625</x:v>
      </x:c>
      <x:c r="L52" s="29" t="n">
        <x:f>COUNTIFS('Manual Data'!$B$5:$B$204,"Non-surgical",'Manual Data'!$X$5:$X$204,"Y")</x:f>
        <x:v>105</x:v>
      </x:c>
      <x:c r="M52" s="29" t="n">
        <x:f>COUNTIF('Manual Data'!$B$5:$B$204,"Non-surgical")</x:f>
        <x:v>120</x:v>
      </x:c>
      <x:c r="N52" s="32" t="n">
        <x:f>IFERROR(L52/M52,"")</x:f>
        <x:v>0.875</x:v>
      </x:c>
      <x:c r="O52" s="17" t="str">
        <x:v>Validated manual</x:v>
      </x:c>
      <x:c r="P52" s="25" t="str"/>
    </x:row>
    <x:row r="53">
      <x:c r="A53" s="17" t="str">
        <x:v>VISIT04</x:v>
      </x:c>
      <x:c r="B53" s="17" t="str">
        <x:v>Visit planning</x:v>
      </x:c>
      <x:c r="C53" s="17" t="str">
        <x:v>Saturday-opening answer found</x:v>
      </x:c>
      <x:c r="D53" s="25" t="str">
        <x:v>saturday_answer_found = Y</x:v>
      </x:c>
      <x:c r="E53" s="25" t="str">
        <x:v>All websites in the stated clinic-type group</x:v>
      </x:c>
      <x:c r="F53" s="29" t="n">
        <x:f>COUNTIF('Manual Data'!$W$5:$W$204,"Y")</x:f>
        <x:v>81</x:v>
      </x:c>
      <x:c r="G53" s="29" t="n">
        <x:f>COUNTA('Manual Data'!$A$5:$A$204)</x:f>
        <x:v>200</x:v>
      </x:c>
      <x:c r="H53" s="32" t="n">
        <x:f>IFERROR(F53/G53,"")</x:f>
        <x:v>0.405</x:v>
      </x:c>
      <x:c r="I53" s="29" t="n">
        <x:f>COUNTIFS('Manual Data'!$B$5:$B$204,"Surgical",'Manual Data'!$W$5:$W$204,"Y")+COUNTIFS('Manual Data'!$B$5:$B$204,"Mixed",'Manual Data'!$W$5:$W$204,"Y")</x:f>
        <x:v>41</x:v>
      </x:c>
      <x:c r="J53" s="29" t="n">
        <x:f>COUNTIF('Manual Data'!$B$5:$B$204,"Surgical")+COUNTIF('Manual Data'!$B$5:$B$204,"Mixed")</x:f>
        <x:v>80</x:v>
      </x:c>
      <x:c r="K53" s="32" t="n">
        <x:f>IFERROR(I53/J53,"")</x:f>
        <x:v>0.5125</x:v>
      </x:c>
      <x:c r="L53" s="29" t="n">
        <x:f>COUNTIFS('Manual Data'!$B$5:$B$204,"Non-surgical",'Manual Data'!$W$5:$W$204,"Y")</x:f>
        <x:v>40</x:v>
      </x:c>
      <x:c r="M53" s="29" t="n">
        <x:f>COUNTIF('Manual Data'!$B$5:$B$204,"Non-surgical")</x:f>
        <x:v>120</x:v>
      </x:c>
      <x:c r="N53" s="32" t="n">
        <x:f>IFERROR(L53/M53,"")</x:f>
        <x:v>0.3333333333333333</x:v>
      </x:c>
      <x:c r="O53" s="17" t="str">
        <x:v>Validated manual</x:v>
      </x:c>
      <x:c r="P53" s="25" t="str"/>
    </x:row>
    <x:row r="54">
      <x:c r="A54" s="17" t="str">
        <x:v>VISIT05</x:v>
      </x:c>
      <x:c r="B54" s="17" t="str">
        <x:v>Visit planning</x:v>
      </x:c>
      <x:c r="C54" s="17" t="str">
        <x:v>Parking information found</x:v>
      </x:c>
      <x:c r="D54" s="25" t="str">
        <x:v>parking_information_found = Y</x:v>
      </x:c>
      <x:c r="E54" s="25" t="str">
        <x:v>All websites in the stated clinic-type group</x:v>
      </x:c>
      <x:c r="F54" s="29" t="n">
        <x:f>COUNTIF('Manual Data'!$Y$5:$Y$204,"Y")</x:f>
        <x:v>24</x:v>
      </x:c>
      <x:c r="G54" s="29" t="n">
        <x:f>COUNTA('Manual Data'!$A$5:$A$204)</x:f>
        <x:v>200</x:v>
      </x:c>
      <x:c r="H54" s="32" t="n">
        <x:f>IFERROR(F54/G54,"")</x:f>
        <x:v>0.12</x:v>
      </x:c>
      <x:c r="I54" s="29" t="n">
        <x:f>COUNTIFS('Manual Data'!$B$5:$B$204,"Surgical",'Manual Data'!$Y$5:$Y$204,"Y")+COUNTIFS('Manual Data'!$B$5:$B$204,"Mixed",'Manual Data'!$Y$5:$Y$204,"Y")</x:f>
        <x:v>10</x:v>
      </x:c>
      <x:c r="J54" s="29" t="n">
        <x:f>COUNTIF('Manual Data'!$B$5:$B$204,"Surgical")+COUNTIF('Manual Data'!$B$5:$B$204,"Mixed")</x:f>
        <x:v>80</x:v>
      </x:c>
      <x:c r="K54" s="32" t="n">
        <x:f>IFERROR(I54/J54,"")</x:f>
        <x:v>0.125</x:v>
      </x:c>
      <x:c r="L54" s="29" t="n">
        <x:f>COUNTIFS('Manual Data'!$B$5:$B$204,"Non-surgical",'Manual Data'!$Y$5:$Y$204,"Y")</x:f>
        <x:v>14</x:v>
      </x:c>
      <x:c r="M54" s="29" t="n">
        <x:f>COUNTIF('Manual Data'!$B$5:$B$204,"Non-surgical")</x:f>
        <x:v>120</x:v>
      </x:c>
      <x:c r="N54" s="32" t="n">
        <x:f>IFERROR(L54/M54,"")</x:f>
        <x:v>0.11666666666666667</x:v>
      </x:c>
      <x:c r="O54" s="17" t="str">
        <x:v>Validated manual</x:v>
      </x:c>
      <x:c r="P54" s="25" t="str"/>
    </x:row>
    <x:row r="55">
      <x:c r="A55" s="17" t="str">
        <x:v>VISIT06</x:v>
      </x:c>
      <x:c r="B55" s="17" t="str">
        <x:v>Visit planning</x:v>
      </x:c>
      <x:c r="C55" s="17" t="str">
        <x:v>Public-transport information found</x:v>
      </x:c>
      <x:c r="D55" s="25" t="str">
        <x:v>public_transport_information_found = Y</x:v>
      </x:c>
      <x:c r="E55" s="25" t="str">
        <x:v>All websites in the stated clinic-type group</x:v>
      </x:c>
      <x:c r="F55" s="29" t="n">
        <x:f>COUNTIF('Manual Data'!$Z$5:$Z$204,"Y")</x:f>
        <x:v>23</x:v>
      </x:c>
      <x:c r="G55" s="29" t="n">
        <x:f>COUNTA('Manual Data'!$A$5:$A$204)</x:f>
        <x:v>200</x:v>
      </x:c>
      <x:c r="H55" s="32" t="n">
        <x:f>IFERROR(F55/G55,"")</x:f>
        <x:v>0.115</x:v>
      </x:c>
      <x:c r="I55" s="29" t="n">
        <x:f>COUNTIFS('Manual Data'!$B$5:$B$204,"Surgical",'Manual Data'!$Z$5:$Z$204,"Y")+COUNTIFS('Manual Data'!$B$5:$B$204,"Mixed",'Manual Data'!$Z$5:$Z$204,"Y")</x:f>
        <x:v>11</x:v>
      </x:c>
      <x:c r="J55" s="29" t="n">
        <x:f>COUNTIF('Manual Data'!$B$5:$B$204,"Surgical")+COUNTIF('Manual Data'!$B$5:$B$204,"Mixed")</x:f>
        <x:v>80</x:v>
      </x:c>
      <x:c r="K55" s="32" t="n">
        <x:f>IFERROR(I55/J55,"")</x:f>
        <x:v>0.1375</x:v>
      </x:c>
      <x:c r="L55" s="29" t="n">
        <x:f>COUNTIFS('Manual Data'!$B$5:$B$204,"Non-surgical",'Manual Data'!$Z$5:$Z$204,"Y")</x:f>
        <x:v>12</x:v>
      </x:c>
      <x:c r="M55" s="29" t="n">
        <x:f>COUNTIF('Manual Data'!$B$5:$B$204,"Non-surgical")</x:f>
        <x:v>120</x:v>
      </x:c>
      <x:c r="N55" s="32" t="n">
        <x:f>IFERROR(L55/M55,"")</x:f>
        <x:v>0.1</x:v>
      </x:c>
      <x:c r="O55" s="17" t="str">
        <x:v>Validated manual</x:v>
      </x:c>
      <x:c r="P55" s="25" t="str"/>
    </x:row>
    <x:row r="56">
      <x:c r="A56" s="17" t="str">
        <x:v>VISIT07</x:v>
      </x:c>
      <x:c r="B56" s="17" t="str">
        <x:v>Visit planning</x:v>
      </x:c>
      <x:c r="C56" s="17" t="str">
        <x:v>Parking or public-transport information found</x:v>
      </x:c>
      <x:c r="D56" s="25" t="str">
        <x:v>parking_information_found = Y OR public_transport_information_found = Y</x:v>
      </x:c>
      <x:c r="E56" s="25" t="str">
        <x:v>All websites in the stated clinic-type group</x:v>
      </x:c>
      <x:c r="F56" s="29" t="n">
        <x:f>SUM('Derived Flags'!$M$5:$M$204)</x:f>
        <x:v>31</x:v>
      </x:c>
      <x:c r="G56" s="29" t="n">
        <x:f>COUNTA('Manual Data'!$A$5:$A$204)</x:f>
        <x:v>200</x:v>
      </x:c>
      <x:c r="H56" s="32" t="n">
        <x:f>IFERROR(F56/G56,"")</x:f>
        <x:v>0.155</x:v>
      </x:c>
      <x:c r="I56" s="29" t="n">
        <x:f>SUMIFS('Derived Flags'!$M$5:$M$204,'Derived Flags'!$B$5:$B$204,"Surgical")+SUMIFS('Derived Flags'!$M$5:$M$204,'Derived Flags'!$B$5:$B$204,"Mixed")</x:f>
        <x:v>13</x:v>
      </x:c>
      <x:c r="J56" s="29" t="n">
        <x:f>COUNTIF('Manual Data'!$B$5:$B$204,"Surgical")+COUNTIF('Manual Data'!$B$5:$B$204,"Mixed")</x:f>
        <x:v>80</x:v>
      </x:c>
      <x:c r="K56" s="32" t="n">
        <x:f>IFERROR(I56/J56,"")</x:f>
        <x:v>0.1625</x:v>
      </x:c>
      <x:c r="L56" s="29" t="n">
        <x:f>SUMIFS('Derived Flags'!$M$5:$M$204,'Derived Flags'!$B$5:$B$204,"Non-surgical")</x:f>
        <x:v>18</x:v>
      </x:c>
      <x:c r="M56" s="29" t="n">
        <x:f>COUNTIF('Manual Data'!$B$5:$B$204,"Non-surgical")</x:f>
        <x:v>120</x:v>
      </x:c>
      <x:c r="N56" s="32" t="n">
        <x:f>IFERROR(L56/M56,"")</x:f>
        <x:v>0.15</x:v>
      </x:c>
      <x:c r="O56" s="17" t="str">
        <x:v>Validated manual</x:v>
      </x:c>
      <x:c r="P56" s="25" t="str"/>
    </x:row>
    <x:row r="57">
      <x:c r="A57" s="17" t="str">
        <x:v>VISIT08</x:v>
      </x:c>
      <x:c r="B57" s="17" t="str">
        <x:v>Visit planning</x:v>
      </x:c>
      <x:c r="C57" s="17" t="str">
        <x:v>Finance/payment-plan information found</x:v>
      </x:c>
      <x:c r="D57" s="25" t="str">
        <x:v>finance_information_found = Y</x:v>
      </x:c>
      <x:c r="E57" s="25" t="str">
        <x:v>All websites in the stated clinic-type group</x:v>
      </x:c>
      <x:c r="F57" s="29" t="n">
        <x:f>COUNTIF('Manual Data'!$AA$5:$AA$204,"Y")</x:f>
        <x:v>27</x:v>
      </x:c>
      <x:c r="G57" s="29" t="n">
        <x:f>COUNTA('Manual Data'!$A$5:$A$204)</x:f>
        <x:v>200</x:v>
      </x:c>
      <x:c r="H57" s="32" t="n">
        <x:f>IFERROR(F57/G57,"")</x:f>
        <x:v>0.135</x:v>
      </x:c>
      <x:c r="I57" s="29" t="n">
        <x:f>COUNTIFS('Manual Data'!$B$5:$B$204,"Surgical",'Manual Data'!$AA$5:$AA$204,"Y")+COUNTIFS('Manual Data'!$B$5:$B$204,"Mixed",'Manual Data'!$AA$5:$AA$204,"Y")</x:f>
        <x:v>23</x:v>
      </x:c>
      <x:c r="J57" s="29" t="n">
        <x:f>COUNTIF('Manual Data'!$B$5:$B$204,"Surgical")+COUNTIF('Manual Data'!$B$5:$B$204,"Mixed")</x:f>
        <x:v>80</x:v>
      </x:c>
      <x:c r="K57" s="32" t="n">
        <x:f>IFERROR(I57/J57,"")</x:f>
        <x:v>0.2875</x:v>
      </x:c>
      <x:c r="L57" s="29" t="n">
        <x:f>COUNTIFS('Manual Data'!$B$5:$B$204,"Non-surgical",'Manual Data'!$AA$5:$AA$204,"Y")</x:f>
        <x:v>4</x:v>
      </x:c>
      <x:c r="M57" s="29" t="n">
        <x:f>COUNTIF('Manual Data'!$B$5:$B$204,"Non-surgical")</x:f>
        <x:v>120</x:v>
      </x:c>
      <x:c r="N57" s="32" t="n">
        <x:f>IFERROR(L57/M57,"")</x:f>
        <x:v>0.03333333333333333</x:v>
      </x:c>
      <x:c r="O57" s="17" t="str">
        <x:v>Validated manual</x:v>
      </x:c>
      <x:c r="P57" s="25" t="str"/>
    </x:row>
    <x:row r="58">
      <x:c r="A58" s="17" t="str">
        <x:v>VISIT09</x:v>
      </x:c>
      <x:c r="B58" s="17" t="str">
        <x:v>Visit planning</x:v>
      </x:c>
      <x:c r="C58" s="17" t="str">
        <x:v>Opening hours not shown where address/location was found</x:v>
      </x:c>
      <x:c r="D58" s="25" t="str">
        <x:v>address_location_found = Y AND opening_hours_present = N</x:v>
      </x:c>
      <x:c r="E58" s="25" t="str">
        <x:v>Websites with address_location_found = Y</x:v>
      </x:c>
      <x:c r="F58" s="29" t="n">
        <x:f>SUM('Derived Flags'!$X$5:$X$204)</x:f>
        <x:v>93</x:v>
      </x:c>
      <x:c r="G58" s="29" t="n">
        <x:f>COUNTIF('Manual Data'!$X$5:$X$204,"Y")</x:f>
        <x:v>182</x:v>
      </x:c>
      <x:c r="H58" s="32" t="n">
        <x:f>IFERROR(F58/G58,"")</x:f>
        <x:v>0.510989010989011</x:v>
      </x:c>
      <x:c r="I58" s="29"/>
      <x:c r="J58" s="29"/>
      <x:c r="K58" s="32"/>
      <x:c r="L58" s="29"/>
      <x:c r="M58" s="29"/>
      <x:c r="N58" s="32"/>
      <x:c r="O58" s="17" t="str">
        <x:v>Validated manual</x:v>
      </x:c>
      <x:c r="P58" s="25" t="str">
        <x:v>Conditional denominator used for the 93/182 finding.</x:v>
      </x:c>
    </x:row>
    <x:row r="59">
      <x:c r="A59" s="17" t="str">
        <x:v>CONTACT01</x:v>
      </x:c>
      <x:c r="B59" s="17" t="str">
        <x:v>Contact and access</x:v>
      </x:c>
      <x:c r="C59" s="17" t="str">
        <x:v>Website chat present</x:v>
      </x:c>
      <x:c r="D59" s="25" t="str">
        <x:v>website_chat_present = Y</x:v>
      </x:c>
      <x:c r="E59" s="25" t="str">
        <x:v>All websites in the stated clinic-type group</x:v>
      </x:c>
      <x:c r="F59" s="29" t="n">
        <x:f>COUNTIF('Manual Data'!$AB$5:$AB$204,"Y")</x:f>
        <x:v>18</x:v>
      </x:c>
      <x:c r="G59" s="29" t="n">
        <x:f>COUNTA('Manual Data'!$A$5:$A$204)</x:f>
        <x:v>200</x:v>
      </x:c>
      <x:c r="H59" s="32" t="n">
        <x:f>IFERROR(F59/G59,"")</x:f>
        <x:v>0.09</x:v>
      </x:c>
      <x:c r="I59" s="29" t="n">
        <x:f>COUNTIFS('Manual Data'!$B$5:$B$204,"Surgical",'Manual Data'!$AB$5:$AB$204,"Y")+COUNTIFS('Manual Data'!$B$5:$B$204,"Mixed",'Manual Data'!$AB$5:$AB$204,"Y")</x:f>
        <x:v>5</x:v>
      </x:c>
      <x:c r="J59" s="29" t="n">
        <x:f>COUNTIF('Manual Data'!$B$5:$B$204,"Surgical")+COUNTIF('Manual Data'!$B$5:$B$204,"Mixed")</x:f>
        <x:v>80</x:v>
      </x:c>
      <x:c r="K59" s="32" t="n">
        <x:f>IFERROR(I59/J59,"")</x:f>
        <x:v>0.0625</x:v>
      </x:c>
      <x:c r="L59" s="29" t="n">
        <x:f>COUNTIFS('Manual Data'!$B$5:$B$204,"Non-surgical",'Manual Data'!$AB$5:$AB$204,"Y")</x:f>
        <x:v>13</x:v>
      </x:c>
      <x:c r="M59" s="29" t="n">
        <x:f>COUNTIF('Manual Data'!$B$5:$B$204,"Non-surgical")</x:f>
        <x:v>120</x:v>
      </x:c>
      <x:c r="N59" s="32" t="n">
        <x:f>IFERROR(L59/M59,"")</x:f>
        <x:v>0.10833333333333334</x:v>
      </x:c>
      <x:c r="O59" s="17" t="str">
        <x:v>Validated manual</x:v>
      </x:c>
      <x:c r="P59" s="25" t="str"/>
    </x:row>
    <x:row r="60">
      <x:c r="A60" s="17" t="str">
        <x:v>CONTACT02</x:v>
      </x:c>
      <x:c r="B60" s="17" t="str">
        <x:v>Contact and access</x:v>
      </x:c>
      <x:c r="C60" s="17" t="str">
        <x:v>WhatsApp present</x:v>
      </x:c>
      <x:c r="D60" s="25" t="str">
        <x:v>whatsapp_present = Y</x:v>
      </x:c>
      <x:c r="E60" s="25" t="str">
        <x:v>All websites in the stated clinic-type group</x:v>
      </x:c>
      <x:c r="F60" s="29" t="n">
        <x:f>COUNTIF('Manual Data'!$AC$5:$AC$204,"Y")</x:f>
        <x:v>63</x:v>
      </x:c>
      <x:c r="G60" s="29" t="n">
        <x:f>COUNTA('Manual Data'!$A$5:$A$204)</x:f>
        <x:v>200</x:v>
      </x:c>
      <x:c r="H60" s="32" t="n">
        <x:f>IFERROR(F60/G60,"")</x:f>
        <x:v>0.315</x:v>
      </x:c>
      <x:c r="I60" s="29" t="n">
        <x:f>COUNTIFS('Manual Data'!$B$5:$B$204,"Surgical",'Manual Data'!$AC$5:$AC$204,"Y")+COUNTIFS('Manual Data'!$B$5:$B$204,"Mixed",'Manual Data'!$AC$5:$AC$204,"Y")</x:f>
        <x:v>22</x:v>
      </x:c>
      <x:c r="J60" s="29" t="n">
        <x:f>COUNTIF('Manual Data'!$B$5:$B$204,"Surgical")+COUNTIF('Manual Data'!$B$5:$B$204,"Mixed")</x:f>
        <x:v>80</x:v>
      </x:c>
      <x:c r="K60" s="32" t="n">
        <x:f>IFERROR(I60/J60,"")</x:f>
        <x:v>0.275</x:v>
      </x:c>
      <x:c r="L60" s="29" t="n">
        <x:f>COUNTIFS('Manual Data'!$B$5:$B$204,"Non-surgical",'Manual Data'!$AC$5:$AC$204,"Y")</x:f>
        <x:v>41</x:v>
      </x:c>
      <x:c r="M60" s="29" t="n">
        <x:f>COUNTIF('Manual Data'!$B$5:$B$204,"Non-surgical")</x:f>
        <x:v>120</x:v>
      </x:c>
      <x:c r="N60" s="32" t="n">
        <x:f>IFERROR(L60/M60,"")</x:f>
        <x:v>0.3416666666666667</x:v>
      </x:c>
      <x:c r="O60" s="17" t="str">
        <x:v>Validated manual</x:v>
      </x:c>
      <x:c r="P60" s="25" t="str"/>
    </x:row>
    <x:row r="61">
      <x:c r="A61" s="17" t="str">
        <x:v>CONTACT03</x:v>
      </x:c>
      <x:c r="B61" s="17" t="str">
        <x:v>Contact and access</x:v>
      </x:c>
      <x:c r="C61" s="17" t="str">
        <x:v>Email present</x:v>
      </x:c>
      <x:c r="D61" s="25" t="str">
        <x:v>email_present = Y</x:v>
      </x:c>
      <x:c r="E61" s="25" t="str">
        <x:v>All websites in the stated clinic-type group</x:v>
      </x:c>
      <x:c r="F61" s="29" t="n">
        <x:f>COUNTIF('Manual Data'!$AD$5:$AD$204,"Y")</x:f>
        <x:v>184</x:v>
      </x:c>
      <x:c r="G61" s="29" t="n">
        <x:f>COUNTA('Manual Data'!$A$5:$A$204)</x:f>
        <x:v>200</x:v>
      </x:c>
      <x:c r="H61" s="32" t="n">
        <x:f>IFERROR(F61/G61,"")</x:f>
        <x:v>0.92</x:v>
      </x:c>
      <x:c r="I61" s="29" t="n">
        <x:f>COUNTIFS('Manual Data'!$B$5:$B$204,"Surgical",'Manual Data'!$AD$5:$AD$204,"Y")+COUNTIFS('Manual Data'!$B$5:$B$204,"Mixed",'Manual Data'!$AD$5:$AD$204,"Y")</x:f>
        <x:v>79</x:v>
      </x:c>
      <x:c r="J61" s="29" t="n">
        <x:f>COUNTIF('Manual Data'!$B$5:$B$204,"Surgical")+COUNTIF('Manual Data'!$B$5:$B$204,"Mixed")</x:f>
        <x:v>80</x:v>
      </x:c>
      <x:c r="K61" s="32" t="n">
        <x:f>IFERROR(I61/J61,"")</x:f>
        <x:v>0.9875</x:v>
      </x:c>
      <x:c r="L61" s="29" t="n">
        <x:f>COUNTIFS('Manual Data'!$B$5:$B$204,"Non-surgical",'Manual Data'!$AD$5:$AD$204,"Y")</x:f>
        <x:v>105</x:v>
      </x:c>
      <x:c r="M61" s="29" t="n">
        <x:f>COUNTIF('Manual Data'!$B$5:$B$204,"Non-surgical")</x:f>
        <x:v>120</x:v>
      </x:c>
      <x:c r="N61" s="32" t="n">
        <x:f>IFERROR(L61/M61,"")</x:f>
        <x:v>0.875</x:v>
      </x:c>
      <x:c r="O61" s="17" t="str">
        <x:v>Validated manual</x:v>
      </x:c>
      <x:c r="P61" s="25" t="str"/>
    </x:row>
    <x:row r="62">
      <x:c r="A62" s="17" t="str">
        <x:v>CONTACT04</x:v>
      </x:c>
      <x:c r="B62" s="17" t="str">
        <x:v>Contact and access</x:v>
      </x:c>
      <x:c r="C62" s="17" t="str">
        <x:v>Contact form present</x:v>
      </x:c>
      <x:c r="D62" s="25" t="str">
        <x:v>contact_form_present = Y</x:v>
      </x:c>
      <x:c r="E62" s="25" t="str">
        <x:v>All websites in the stated clinic-type group</x:v>
      </x:c>
      <x:c r="F62" s="29" t="n">
        <x:f>COUNTIF('Manual Data'!$AE$5:$AE$204,"Y")</x:f>
        <x:v>171</x:v>
      </x:c>
      <x:c r="G62" s="29" t="n">
        <x:f>COUNTA('Manual Data'!$A$5:$A$204)</x:f>
        <x:v>200</x:v>
      </x:c>
      <x:c r="H62" s="32" t="n">
        <x:f>IFERROR(F62/G62,"")</x:f>
        <x:v>0.855</x:v>
      </x:c>
      <x:c r="I62" s="29" t="n">
        <x:f>COUNTIFS('Manual Data'!$B$5:$B$204,"Surgical",'Manual Data'!$AE$5:$AE$204,"Y")+COUNTIFS('Manual Data'!$B$5:$B$204,"Mixed",'Manual Data'!$AE$5:$AE$204,"Y")</x:f>
        <x:v>74</x:v>
      </x:c>
      <x:c r="J62" s="29" t="n">
        <x:f>COUNTIF('Manual Data'!$B$5:$B$204,"Surgical")+COUNTIF('Manual Data'!$B$5:$B$204,"Mixed")</x:f>
        <x:v>80</x:v>
      </x:c>
      <x:c r="K62" s="32" t="n">
        <x:f>IFERROR(I62/J62,"")</x:f>
        <x:v>0.925</x:v>
      </x:c>
      <x:c r="L62" s="29" t="n">
        <x:f>COUNTIFS('Manual Data'!$B$5:$B$204,"Non-surgical",'Manual Data'!$AE$5:$AE$204,"Y")</x:f>
        <x:v>97</x:v>
      </x:c>
      <x:c r="M62" s="29" t="n">
        <x:f>COUNTIF('Manual Data'!$B$5:$B$204,"Non-surgical")</x:f>
        <x:v>120</x:v>
      </x:c>
      <x:c r="N62" s="32" t="n">
        <x:f>IFERROR(L62/M62,"")</x:f>
        <x:v>0.8083333333333333</x:v>
      </x:c>
      <x:c r="O62" s="17" t="str">
        <x:v>Validated manual</x:v>
      </x:c>
      <x:c r="P62" s="25" t="str"/>
    </x:row>
    <x:row r="63">
      <x:c r="A63" s="17" t="str">
        <x:v>CONTACT05</x:v>
      </x:c>
      <x:c r="B63" s="17" t="str">
        <x:v>Contact and access</x:v>
      </x:c>
      <x:c r="C63" s="17" t="str">
        <x:v>Phone present</x:v>
      </x:c>
      <x:c r="D63" s="25" t="str">
        <x:v>phone_present = Y</x:v>
      </x:c>
      <x:c r="E63" s="25" t="str">
        <x:v>All websites in the stated clinic-type group</x:v>
      </x:c>
      <x:c r="F63" s="29" t="n">
        <x:f>COUNTIF('Manual Data'!$AF$5:$AF$204,"Y")</x:f>
        <x:v>180</x:v>
      </x:c>
      <x:c r="G63" s="29" t="n">
        <x:f>COUNTA('Manual Data'!$A$5:$A$204)</x:f>
        <x:v>200</x:v>
      </x:c>
      <x:c r="H63" s="32" t="n">
        <x:f>IFERROR(F63/G63,"")</x:f>
        <x:v>0.9</x:v>
      </x:c>
      <x:c r="I63" s="29" t="n">
        <x:f>COUNTIFS('Manual Data'!$B$5:$B$204,"Surgical",'Manual Data'!$AF$5:$AF$204,"Y")+COUNTIFS('Manual Data'!$B$5:$B$204,"Mixed",'Manual Data'!$AF$5:$AF$204,"Y")</x:f>
        <x:v>79</x:v>
      </x:c>
      <x:c r="J63" s="29" t="n">
        <x:f>COUNTIF('Manual Data'!$B$5:$B$204,"Surgical")+COUNTIF('Manual Data'!$B$5:$B$204,"Mixed")</x:f>
        <x:v>80</x:v>
      </x:c>
      <x:c r="K63" s="32" t="n">
        <x:f>IFERROR(I63/J63,"")</x:f>
        <x:v>0.9875</x:v>
      </x:c>
      <x:c r="L63" s="29" t="n">
        <x:f>COUNTIFS('Manual Data'!$B$5:$B$204,"Non-surgical",'Manual Data'!$AF$5:$AF$204,"Y")</x:f>
        <x:v>101</x:v>
      </x:c>
      <x:c r="M63" s="29" t="n">
        <x:f>COUNTIF('Manual Data'!$B$5:$B$204,"Non-surgical")</x:f>
        <x:v>120</x:v>
      </x:c>
      <x:c r="N63" s="32" t="n">
        <x:f>IFERROR(L63/M63,"")</x:f>
        <x:v>0.8416666666666667</x:v>
      </x:c>
      <x:c r="O63" s="17" t="str">
        <x:v>Validated manual</x:v>
      </x:c>
      <x:c r="P63" s="25" t="str"/>
    </x:row>
    <x:row r="64">
      <x:c r="A64" s="17" t="str">
        <x:v>CONTACT06</x:v>
      </x:c>
      <x:c r="B64" s="17" t="str">
        <x:v>Contact and access</x:v>
      </x:c>
      <x:c r="C64" s="17" t="str">
        <x:v>Any contact channel</x:v>
      </x:c>
      <x:c r="D64" s="25" t="str">
        <x:v>Any chat, WhatsApp, email, contact form or phone = Y</x:v>
      </x:c>
      <x:c r="E64" s="25" t="str">
        <x:v>All websites in the stated clinic-type group</x:v>
      </x:c>
      <x:c r="F64" s="29" t="n">
        <x:f>SUM('Derived Flags'!$F$5:$F$204)</x:f>
        <x:v>196</x:v>
      </x:c>
      <x:c r="G64" s="29" t="n">
        <x:f>COUNTA('Manual Data'!$A$5:$A$204)</x:f>
        <x:v>200</x:v>
      </x:c>
      <x:c r="H64" s="32" t="n">
        <x:f>IFERROR(F64/G64,"")</x:f>
        <x:v>0.98</x:v>
      </x:c>
      <x:c r="I64" s="29" t="n">
        <x:f>SUMIFS('Derived Flags'!$F$5:$F$204,'Derived Flags'!$B$5:$B$204,"Surgical")+SUMIFS('Derived Flags'!$F$5:$F$204,'Derived Flags'!$B$5:$B$204,"Mixed")</x:f>
        <x:v>80</x:v>
      </x:c>
      <x:c r="J64" s="29" t="n">
        <x:f>COUNTIF('Manual Data'!$B$5:$B$204,"Surgical")+COUNTIF('Manual Data'!$B$5:$B$204,"Mixed")</x:f>
        <x:v>80</x:v>
      </x:c>
      <x:c r="K64" s="32" t="n">
        <x:f>IFERROR(I64/J64,"")</x:f>
        <x:v>1</x:v>
      </x:c>
      <x:c r="L64" s="29" t="n">
        <x:f>SUMIFS('Derived Flags'!$F$5:$F$204,'Derived Flags'!$B$5:$B$204,"Non-surgical")</x:f>
        <x:v>116</x:v>
      </x:c>
      <x:c r="M64" s="29" t="n">
        <x:f>COUNTIF('Manual Data'!$B$5:$B$204,"Non-surgical")</x:f>
        <x:v>120</x:v>
      </x:c>
      <x:c r="N64" s="32" t="n">
        <x:f>IFERROR(L64/M64,"")</x:f>
        <x:v>0.9666666666666667</x:v>
      </x:c>
      <x:c r="O64" s="17" t="str">
        <x:v>Validated manual</x:v>
      </x:c>
      <x:c r="P64" s="25" t="str"/>
    </x:row>
    <x:row r="65">
      <x:c r="A65" s="17" t="str">
        <x:v>CONTACT07</x:v>
      </x:c>
      <x:c r="B65" s="17" t="str">
        <x:v>Contact and access</x:v>
      </x:c>
      <x:c r="C65" s="17" t="str">
        <x:v>No chat and no WhatsApp</x:v>
      </x:c>
      <x:c r="D65" s="25" t="str">
        <x:v>website_chat_present = N AND whatsapp_present = N</x:v>
      </x:c>
      <x:c r="E65" s="25" t="str">
        <x:v>All websites in the stated clinic-type group</x:v>
      </x:c>
      <x:c r="F65" s="29" t="n">
        <x:f>SUM('Derived Flags'!$AA$5:$AA$204)</x:f>
        <x:v>122</x:v>
      </x:c>
      <x:c r="G65" s="29" t="n">
        <x:f>COUNTA('Manual Data'!$A$5:$A$204)</x:f>
        <x:v>200</x:v>
      </x:c>
      <x:c r="H65" s="32" t="n">
        <x:f>IFERROR(F65/G65,"")</x:f>
        <x:v>0.61</x:v>
      </x:c>
      <x:c r="I65" s="29" t="n">
        <x:f>SUMIFS('Derived Flags'!$AA$5:$AA$204,'Derived Flags'!$B$5:$B$204,"Surgical")+SUMIFS('Derived Flags'!$AA$5:$AA$204,'Derived Flags'!$B$5:$B$204,"Mixed")</x:f>
        <x:v>54</x:v>
      </x:c>
      <x:c r="J65" s="29" t="n">
        <x:f>COUNTIF('Manual Data'!$B$5:$B$204,"Surgical")+COUNTIF('Manual Data'!$B$5:$B$204,"Mixed")</x:f>
        <x:v>80</x:v>
      </x:c>
      <x:c r="K65" s="32" t="n">
        <x:f>IFERROR(I65/J65,"")</x:f>
        <x:v>0.675</x:v>
      </x:c>
      <x:c r="L65" s="29" t="n">
        <x:f>SUMIFS('Derived Flags'!$AA$5:$AA$204,'Derived Flags'!$B$5:$B$204,"Non-surgical")</x:f>
        <x:v>68</x:v>
      </x:c>
      <x:c r="M65" s="29" t="n">
        <x:f>COUNTIF('Manual Data'!$B$5:$B$204,"Non-surgical")</x:f>
        <x:v>120</x:v>
      </x:c>
      <x:c r="N65" s="32" t="n">
        <x:f>IFERROR(L65/M65,"")</x:f>
        <x:v>0.5666666666666667</x:v>
      </x:c>
      <x:c r="O65" s="17" t="str">
        <x:v>Validated manual</x:v>
      </x:c>
      <x:c r="P65" s="25" t="str"/>
    </x:row>
    <x:row r="66">
      <x:c r="A66" s="17" t="str">
        <x:v>CONTACT08</x:v>
      </x:c>
      <x:c r="B66" s="17" t="str">
        <x:v>Contact and access</x:v>
      </x:c>
      <x:c r="C66" s="17" t="str">
        <x:v>Strict question-first access without identification</x:v>
      </x:c>
      <x:c r="D66" s="25" t="str">
        <x:v>strict_question_first_access = Y</x:v>
      </x:c>
      <x:c r="E66" s="25" t="str">
        <x:v>All websites in the stated clinic-type group</x:v>
      </x:c>
      <x:c r="F66" s="29" t="n">
        <x:f>COUNTIF('Manual Data'!$AM$5:$AM$204,"Y")</x:f>
        <x:v>6</x:v>
      </x:c>
      <x:c r="G66" s="29" t="n">
        <x:f>COUNTA('Manual Data'!$A$5:$A$204)</x:f>
        <x:v>200</x:v>
      </x:c>
      <x:c r="H66" s="32" t="n">
        <x:f>IFERROR(F66/G66,"")</x:f>
        <x:v>0.03</x:v>
      </x:c>
      <x:c r="I66" s="29" t="n">
        <x:f>COUNTIFS('Manual Data'!$B$5:$B$204,"Surgical",'Manual Data'!$AM$5:$AM$204,"Y")+COUNTIFS('Manual Data'!$B$5:$B$204,"Mixed",'Manual Data'!$AM$5:$AM$204,"Y")</x:f>
        <x:v>1</x:v>
      </x:c>
      <x:c r="J66" s="29" t="n">
        <x:f>COUNTIF('Manual Data'!$B$5:$B$204,"Surgical")+COUNTIF('Manual Data'!$B$5:$B$204,"Mixed")</x:f>
        <x:v>80</x:v>
      </x:c>
      <x:c r="K66" s="32" t="n">
        <x:f>IFERROR(I66/J66,"")</x:f>
        <x:v>0.0125</x:v>
      </x:c>
      <x:c r="L66" s="29" t="n">
        <x:f>COUNTIFS('Manual Data'!$B$5:$B$204,"Non-surgical",'Manual Data'!$AM$5:$AM$204,"Y")</x:f>
        <x:v>5</x:v>
      </x:c>
      <x:c r="M66" s="29" t="n">
        <x:f>COUNTIF('Manual Data'!$B$5:$B$204,"Non-surgical")</x:f>
        <x:v>120</x:v>
      </x:c>
      <x:c r="N66" s="32" t="n">
        <x:f>IFERROR(L66/M66,"")</x:f>
        <x:v>0.041666666666666664</x:v>
      </x:c>
      <x:c r="O66" s="17" t="str">
        <x:v>Validated manual</x:v>
      </x:c>
      <x:c r="P66" s="25" t="str">
        <x:v>Contact presence alone did not qualify.</x:v>
      </x:c>
    </x:row>
    <x:row r="67">
      <x:c r="A67" s="17" t="str">
        <x:v>GLOBAL01</x:v>
      </x:c>
      <x:c r="B67" s="17" t="str">
        <x:v>Global next steps</x:v>
      </x:c>
      <x:c r="C67" s="17" t="str">
        <x:v>Global online booking</x:v>
      </x:c>
      <x:c r="D67" s="25" t="str">
        <x:v>global_online_booking = Y</x:v>
      </x:c>
      <x:c r="E67" s="25" t="str">
        <x:v>All websites in the stated clinic-type group</x:v>
      </x:c>
      <x:c r="F67" s="29" t="n">
        <x:f>COUNTIF('Manual Data'!$AN$5:$AN$204,"Y")</x:f>
        <x:v>89</x:v>
      </x:c>
      <x:c r="G67" s="29" t="n">
        <x:f>COUNTA('Manual Data'!$A$5:$A$204)</x:f>
        <x:v>200</x:v>
      </x:c>
      <x:c r="H67" s="32" t="n">
        <x:f>IFERROR(F67/G67,"")</x:f>
        <x:v>0.445</x:v>
      </x:c>
      <x:c r="I67" s="29" t="n">
        <x:f>COUNTIFS('Manual Data'!$B$5:$B$204,"Surgical",'Manual Data'!$AN$5:$AN$204,"Y")+COUNTIFS('Manual Data'!$B$5:$B$204,"Mixed",'Manual Data'!$AN$5:$AN$204,"Y")</x:f>
        <x:v>10</x:v>
      </x:c>
      <x:c r="J67" s="29" t="n">
        <x:f>COUNTIF('Manual Data'!$B$5:$B$204,"Surgical")+COUNTIF('Manual Data'!$B$5:$B$204,"Mixed")</x:f>
        <x:v>80</x:v>
      </x:c>
      <x:c r="K67" s="32" t="n">
        <x:f>IFERROR(I67/J67,"")</x:f>
        <x:v>0.125</x:v>
      </x:c>
      <x:c r="L67" s="29" t="n">
        <x:f>COUNTIFS('Manual Data'!$B$5:$B$204,"Non-surgical",'Manual Data'!$AN$5:$AN$204,"Y")</x:f>
        <x:v>79</x:v>
      </x:c>
      <x:c r="M67" s="29" t="n">
        <x:f>COUNTIF('Manual Data'!$B$5:$B$204,"Non-surgical")</x:f>
        <x:v>120</x:v>
      </x:c>
      <x:c r="N67" s="32" t="n">
        <x:f>IFERROR(L67/M67,"")</x:f>
        <x:v>0.6583333333333333</x:v>
      </x:c>
      <x:c r="O67" s="17" t="str">
        <x:v>Validated manual</x:v>
      </x:c>
      <x:c r="P67" s="25" t="str"/>
    </x:row>
    <x:row r="68">
      <x:c r="A68" s="17" t="str">
        <x:v>GLOBAL02</x:v>
      </x:c>
      <x:c r="B68" s="17" t="str">
        <x:v>Global next steps</x:v>
      </x:c>
      <x:c r="C68" s="17" t="str">
        <x:v>Global consultation request</x:v>
      </x:c>
      <x:c r="D68" s="25" t="str">
        <x:v>global_consultation_request = Y</x:v>
      </x:c>
      <x:c r="E68" s="25" t="str">
        <x:v>All websites in the stated clinic-type group</x:v>
      </x:c>
      <x:c r="F68" s="29" t="n">
        <x:f>COUNTIF('Manual Data'!$AO$5:$AO$204,"Y")</x:f>
        <x:v>92</x:v>
      </x:c>
      <x:c r="G68" s="29" t="n">
        <x:f>COUNTA('Manual Data'!$A$5:$A$204)</x:f>
        <x:v>200</x:v>
      </x:c>
      <x:c r="H68" s="32" t="n">
        <x:f>IFERROR(F68/G68,"")</x:f>
        <x:v>0.46</x:v>
      </x:c>
      <x:c r="I68" s="29" t="n">
        <x:f>COUNTIFS('Manual Data'!$B$5:$B$204,"Surgical",'Manual Data'!$AO$5:$AO$204,"Y")+COUNTIFS('Manual Data'!$B$5:$B$204,"Mixed",'Manual Data'!$AO$5:$AO$204,"Y")</x:f>
        <x:v>64</x:v>
      </x:c>
      <x:c r="J68" s="29" t="n">
        <x:f>COUNTIF('Manual Data'!$B$5:$B$204,"Surgical")+COUNTIF('Manual Data'!$B$5:$B$204,"Mixed")</x:f>
        <x:v>80</x:v>
      </x:c>
      <x:c r="K68" s="32" t="n">
        <x:f>IFERROR(I68/J68,"")</x:f>
        <x:v>0.8</x:v>
      </x:c>
      <x:c r="L68" s="29" t="n">
        <x:f>COUNTIFS('Manual Data'!$B$5:$B$204,"Non-surgical",'Manual Data'!$AO$5:$AO$204,"Y")</x:f>
        <x:v>28</x:v>
      </x:c>
      <x:c r="M68" s="29" t="n">
        <x:f>COUNTIF('Manual Data'!$B$5:$B$204,"Non-surgical")</x:f>
        <x:v>120</x:v>
      </x:c>
      <x:c r="N68" s="32" t="n">
        <x:f>IFERROR(L68/M68,"")</x:f>
        <x:v>0.23333333333333334</x:v>
      </x:c>
      <x:c r="O68" s="17" t="str">
        <x:v>Validated manual</x:v>
      </x:c>
      <x:c r="P68" s="25" t="str"/>
    </x:row>
    <x:row r="69">
      <x:c r="A69" s="17" t="str">
        <x:v>GLOBAL03</x:v>
      </x:c>
      <x:c r="B69" s="17" t="str">
        <x:v>Global next steps</x:v>
      </x:c>
      <x:c r="C69" s="17" t="str">
        <x:v>Global callback request</x:v>
      </x:c>
      <x:c r="D69" s="25" t="str">
        <x:v>global_callback_request = Y</x:v>
      </x:c>
      <x:c r="E69" s="25" t="str">
        <x:v>All websites in the stated clinic-type group</x:v>
      </x:c>
      <x:c r="F69" s="29" t="n">
        <x:f>COUNTIF('Manual Data'!$AP$5:$AP$204,"Y")</x:f>
        <x:v>18</x:v>
      </x:c>
      <x:c r="G69" s="29" t="n">
        <x:f>COUNTA('Manual Data'!$A$5:$A$204)</x:f>
        <x:v>200</x:v>
      </x:c>
      <x:c r="H69" s="32" t="n">
        <x:f>IFERROR(F69/G69,"")</x:f>
        <x:v>0.09</x:v>
      </x:c>
      <x:c r="I69" s="29" t="n">
        <x:f>COUNTIFS('Manual Data'!$B$5:$B$204,"Surgical",'Manual Data'!$AP$5:$AP$204,"Y")+COUNTIFS('Manual Data'!$B$5:$B$204,"Mixed",'Manual Data'!$AP$5:$AP$204,"Y")</x:f>
        <x:v>11</x:v>
      </x:c>
      <x:c r="J69" s="29" t="n">
        <x:f>COUNTIF('Manual Data'!$B$5:$B$204,"Surgical")+COUNTIF('Manual Data'!$B$5:$B$204,"Mixed")</x:f>
        <x:v>80</x:v>
      </x:c>
      <x:c r="K69" s="32" t="n">
        <x:f>IFERROR(I69/J69,"")</x:f>
        <x:v>0.1375</x:v>
      </x:c>
      <x:c r="L69" s="29" t="n">
        <x:f>COUNTIFS('Manual Data'!$B$5:$B$204,"Non-surgical",'Manual Data'!$AP$5:$AP$204,"Y")</x:f>
        <x:v>7</x:v>
      </x:c>
      <x:c r="M69" s="29" t="n">
        <x:f>COUNTIF('Manual Data'!$B$5:$B$204,"Non-surgical")</x:f>
        <x:v>120</x:v>
      </x:c>
      <x:c r="N69" s="32" t="n">
        <x:f>IFERROR(L69/M69,"")</x:f>
        <x:v>0.058333333333333334</x:v>
      </x:c>
      <x:c r="O69" s="17" t="str">
        <x:v>Validated manual</x:v>
      </x:c>
      <x:c r="P69" s="25" t="str"/>
    </x:row>
    <x:row r="70">
      <x:c r="A70" s="17" t="str">
        <x:v>GLOBAL04</x:v>
      </x:c>
      <x:c r="B70" s="17" t="str">
        <x:v>Global next steps</x:v>
      </x:c>
      <x:c r="C70" s="17" t="str">
        <x:v>Global WhatsApp next step</x:v>
      </x:c>
      <x:c r="D70" s="25" t="str">
        <x:v>global_whatsapp_next_step = Y</x:v>
      </x:c>
      <x:c r="E70" s="25" t="str">
        <x:v>All websites in the stated clinic-type group</x:v>
      </x:c>
      <x:c r="F70" s="29" t="n">
        <x:f>COUNTIF('Manual Data'!$AQ$5:$AQ$204,"Y")</x:f>
        <x:v>56</x:v>
      </x:c>
      <x:c r="G70" s="29" t="n">
        <x:f>COUNTA('Manual Data'!$A$5:$A$204)</x:f>
        <x:v>200</x:v>
      </x:c>
      <x:c r="H70" s="32" t="n">
        <x:f>IFERROR(F70/G70,"")</x:f>
        <x:v>0.28</x:v>
      </x:c>
      <x:c r="I70" s="29" t="n">
        <x:f>COUNTIFS('Manual Data'!$B$5:$B$204,"Surgical",'Manual Data'!$AQ$5:$AQ$204,"Y")+COUNTIFS('Manual Data'!$B$5:$B$204,"Mixed",'Manual Data'!$AQ$5:$AQ$204,"Y")</x:f>
        <x:v>21</x:v>
      </x:c>
      <x:c r="J70" s="29" t="n">
        <x:f>COUNTIF('Manual Data'!$B$5:$B$204,"Surgical")+COUNTIF('Manual Data'!$B$5:$B$204,"Mixed")</x:f>
        <x:v>80</x:v>
      </x:c>
      <x:c r="K70" s="32" t="n">
        <x:f>IFERROR(I70/J70,"")</x:f>
        <x:v>0.2625</x:v>
      </x:c>
      <x:c r="L70" s="29" t="n">
        <x:f>COUNTIFS('Manual Data'!$B$5:$B$204,"Non-surgical",'Manual Data'!$AQ$5:$AQ$204,"Y")</x:f>
        <x:v>35</x:v>
      </x:c>
      <x:c r="M70" s="29" t="n">
        <x:f>COUNTIF('Manual Data'!$B$5:$B$204,"Non-surgical")</x:f>
        <x:v>120</x:v>
      </x:c>
      <x:c r="N70" s="32" t="n">
        <x:f>IFERROR(L70/M70,"")</x:f>
        <x:v>0.2916666666666667</x:v>
      </x:c>
      <x:c r="O70" s="17" t="str">
        <x:v>Validated manual</x:v>
      </x:c>
      <x:c r="P70" s="25" t="str"/>
    </x:row>
    <x:row r="71">
      <x:c r="A71" s="17" t="str">
        <x:v>GLOBAL05</x:v>
      </x:c>
      <x:c r="B71" s="17" t="str">
        <x:v>Global next steps</x:v>
      </x:c>
      <x:c r="C71" s="17" t="str">
        <x:v>Global phone next step</x:v>
      </x:c>
      <x:c r="D71" s="25" t="str">
        <x:v>global_phone_next_step = Y</x:v>
      </x:c>
      <x:c r="E71" s="25" t="str">
        <x:v>All websites in the stated clinic-type group</x:v>
      </x:c>
      <x:c r="F71" s="29" t="n">
        <x:f>COUNTIF('Manual Data'!$AR$5:$AR$204,"Y")</x:f>
        <x:v>134</x:v>
      </x:c>
      <x:c r="G71" s="29" t="n">
        <x:f>COUNTA('Manual Data'!$A$5:$A$204)</x:f>
        <x:v>200</x:v>
      </x:c>
      <x:c r="H71" s="32" t="n">
        <x:f>IFERROR(F71/G71,"")</x:f>
        <x:v>0.67</x:v>
      </x:c>
      <x:c r="I71" s="29" t="n">
        <x:f>COUNTIFS('Manual Data'!$B$5:$B$204,"Surgical",'Manual Data'!$AR$5:$AR$204,"Y")+COUNTIFS('Manual Data'!$B$5:$B$204,"Mixed",'Manual Data'!$AR$5:$AR$204,"Y")</x:f>
        <x:v>65</x:v>
      </x:c>
      <x:c r="J71" s="29" t="n">
        <x:f>COUNTIF('Manual Data'!$B$5:$B$204,"Surgical")+COUNTIF('Manual Data'!$B$5:$B$204,"Mixed")</x:f>
        <x:v>80</x:v>
      </x:c>
      <x:c r="K71" s="32" t="n">
        <x:f>IFERROR(I71/J71,"")</x:f>
        <x:v>0.8125</x:v>
      </x:c>
      <x:c r="L71" s="29" t="n">
        <x:f>COUNTIFS('Manual Data'!$B$5:$B$204,"Non-surgical",'Manual Data'!$AR$5:$AR$204,"Y")</x:f>
        <x:v>69</x:v>
      </x:c>
      <x:c r="M71" s="29" t="n">
        <x:f>COUNTIF('Manual Data'!$B$5:$B$204,"Non-surgical")</x:f>
        <x:v>120</x:v>
      </x:c>
      <x:c r="N71" s="32" t="n">
        <x:f>IFERROR(L71/M71,"")</x:f>
        <x:v>0.575</x:v>
      </x:c>
      <x:c r="O71" s="17" t="str">
        <x:v>Validated manual</x:v>
      </x:c>
      <x:c r="P71" s="25" t="str"/>
    </x:row>
    <x:row r="72">
      <x:c r="A72" s="17" t="str">
        <x:v>GLOBAL06</x:v>
      </x:c>
      <x:c r="B72" s="17" t="str">
        <x:v>Global next steps</x:v>
      </x:c>
      <x:c r="C72" s="17" t="str">
        <x:v>Any asynchronous global next step</x:v>
      </x:c>
      <x:c r="D72" s="25" t="str">
        <x:v>Any global booking, consultation, callback or WhatsApp next step = Y</x:v>
      </x:c>
      <x:c r="E72" s="25" t="str">
        <x:v>All websites in the stated clinic-type group</x:v>
      </x:c>
      <x:c r="F72" s="29" t="n">
        <x:f>SUM('Derived Flags'!$G$5:$G$204)</x:f>
        <x:v>172</x:v>
      </x:c>
      <x:c r="G72" s="29" t="n">
        <x:f>COUNTA('Manual Data'!$A$5:$A$204)</x:f>
        <x:v>200</x:v>
      </x:c>
      <x:c r="H72" s="32" t="n">
        <x:f>IFERROR(F72/G72,"")</x:f>
        <x:v>0.86</x:v>
      </x:c>
      <x:c r="I72" s="29" t="n">
        <x:f>SUMIFS('Derived Flags'!$G$5:$G$204,'Derived Flags'!$B$5:$B$204,"Surgical")+SUMIFS('Derived Flags'!$G$5:$G$204,'Derived Flags'!$B$5:$B$204,"Mixed")</x:f>
        <x:v>70</x:v>
      </x:c>
      <x:c r="J72" s="29" t="n">
        <x:f>COUNTIF('Manual Data'!$B$5:$B$204,"Surgical")+COUNTIF('Manual Data'!$B$5:$B$204,"Mixed")</x:f>
        <x:v>80</x:v>
      </x:c>
      <x:c r="K72" s="32" t="n">
        <x:f>IFERROR(I72/J72,"")</x:f>
        <x:v>0.875</x:v>
      </x:c>
      <x:c r="L72" s="29" t="n">
        <x:f>SUMIFS('Derived Flags'!$G$5:$G$204,'Derived Flags'!$B$5:$B$204,"Non-surgical")</x:f>
        <x:v>102</x:v>
      </x:c>
      <x:c r="M72" s="29" t="n">
        <x:f>COUNTIF('Manual Data'!$B$5:$B$204,"Non-surgical")</x:f>
        <x:v>120</x:v>
      </x:c>
      <x:c r="N72" s="32" t="n">
        <x:f>IFERROR(L72/M72,"")</x:f>
        <x:v>0.85</x:v>
      </x:c>
      <x:c r="O72" s="17" t="str">
        <x:v>Validated manual</x:v>
      </x:c>
      <x:c r="P72" s="25" t="str"/>
    </x:row>
    <x:row r="73">
      <x:c r="A73" s="17" t="str">
        <x:v>PAGE01</x:v>
      </x:c>
      <x:c r="B73" s="17" t="str">
        <x:v>Selected-page actions</x:v>
      </x:c>
      <x:c r="C73" s="17" t="str">
        <x:v>Selected-page online-booking action</x:v>
      </x:c>
      <x:c r="D73" s="25" t="str">
        <x:v>selected_page_online_booking = Y</x:v>
      </x:c>
      <x:c r="E73" s="25" t="str">
        <x:v>All websites in the stated clinic-type group</x:v>
      </x:c>
      <x:c r="F73" s="29" t="n">
        <x:f>COUNTIF('Manual Data'!$AS$5:$AS$204,"Y")</x:f>
        <x:v>82</x:v>
      </x:c>
      <x:c r="G73" s="29" t="n">
        <x:f>COUNTA('Manual Data'!$A$5:$A$204)</x:f>
        <x:v>200</x:v>
      </x:c>
      <x:c r="H73" s="32" t="n">
        <x:f>IFERROR(F73/G73,"")</x:f>
        <x:v>0.41</x:v>
      </x:c>
      <x:c r="I73" s="29" t="n">
        <x:f>COUNTIFS('Manual Data'!$B$5:$B$204,"Surgical",'Manual Data'!$AS$5:$AS$204,"Y")+COUNTIFS('Manual Data'!$B$5:$B$204,"Mixed",'Manual Data'!$AS$5:$AS$204,"Y")</x:f>
        <x:v>11</x:v>
      </x:c>
      <x:c r="J73" s="29" t="n">
        <x:f>COUNTIF('Manual Data'!$B$5:$B$204,"Surgical")+COUNTIF('Manual Data'!$B$5:$B$204,"Mixed")</x:f>
        <x:v>80</x:v>
      </x:c>
      <x:c r="K73" s="32" t="n">
        <x:f>IFERROR(I73/J73,"")</x:f>
        <x:v>0.1375</x:v>
      </x:c>
      <x:c r="L73" s="29" t="n">
        <x:f>COUNTIFS('Manual Data'!$B$5:$B$204,"Non-surgical",'Manual Data'!$AS$5:$AS$204,"Y")</x:f>
        <x:v>71</x:v>
      </x:c>
      <x:c r="M73" s="29" t="n">
        <x:f>COUNTIF('Manual Data'!$B$5:$B$204,"Non-surgical")</x:f>
        <x:v>120</x:v>
      </x:c>
      <x:c r="N73" s="32" t="n">
        <x:f>IFERROR(L73/M73,"")</x:f>
        <x:v>0.5916666666666667</x:v>
      </x:c>
      <x:c r="O73" s="17" t="str">
        <x:v>Validated manual</x:v>
      </x:c>
      <x:c r="P73" s="25" t="str"/>
    </x:row>
    <x:row r="74">
      <x:c r="A74" s="17" t="str">
        <x:v>PAGE02</x:v>
      </x:c>
      <x:c r="B74" s="17" t="str">
        <x:v>Selected-page actions</x:v>
      </x:c>
      <x:c r="C74" s="17" t="str">
        <x:v>Selected-page consultation-request action</x:v>
      </x:c>
      <x:c r="D74" s="25" t="str">
        <x:v>selected_page_consultation_request = Y</x:v>
      </x:c>
      <x:c r="E74" s="25" t="str">
        <x:v>All websites in the stated clinic-type group</x:v>
      </x:c>
      <x:c r="F74" s="29" t="n">
        <x:f>COUNTIF('Manual Data'!$AT$5:$AT$204,"Y")</x:f>
        <x:v>73</x:v>
      </x:c>
      <x:c r="G74" s="29" t="n">
        <x:f>COUNTA('Manual Data'!$A$5:$A$204)</x:f>
        <x:v>200</x:v>
      </x:c>
      <x:c r="H74" s="32" t="n">
        <x:f>IFERROR(F74/G74,"")</x:f>
        <x:v>0.365</x:v>
      </x:c>
      <x:c r="I74" s="29" t="n">
        <x:f>COUNTIFS('Manual Data'!$B$5:$B$204,"Surgical",'Manual Data'!$AT$5:$AT$204,"Y")+COUNTIFS('Manual Data'!$B$5:$B$204,"Mixed",'Manual Data'!$AT$5:$AT$204,"Y")</x:f>
        <x:v>54</x:v>
      </x:c>
      <x:c r="J74" s="29" t="n">
        <x:f>COUNTIF('Manual Data'!$B$5:$B$204,"Surgical")+COUNTIF('Manual Data'!$B$5:$B$204,"Mixed")</x:f>
        <x:v>80</x:v>
      </x:c>
      <x:c r="K74" s="32" t="n">
        <x:f>IFERROR(I74/J74,"")</x:f>
        <x:v>0.675</x:v>
      </x:c>
      <x:c r="L74" s="29" t="n">
        <x:f>COUNTIFS('Manual Data'!$B$5:$B$204,"Non-surgical",'Manual Data'!$AT$5:$AT$204,"Y")</x:f>
        <x:v>19</x:v>
      </x:c>
      <x:c r="M74" s="29" t="n">
        <x:f>COUNTIF('Manual Data'!$B$5:$B$204,"Non-surgical")</x:f>
        <x:v>120</x:v>
      </x:c>
      <x:c r="N74" s="32" t="n">
        <x:f>IFERROR(L74/M74,"")</x:f>
        <x:v>0.15833333333333333</x:v>
      </x:c>
      <x:c r="O74" s="17" t="str">
        <x:v>Validated manual</x:v>
      </x:c>
      <x:c r="P74" s="25" t="str"/>
    </x:row>
    <x:row r="75">
      <x:c r="A75" s="17" t="str">
        <x:v>PAGE03</x:v>
      </x:c>
      <x:c r="B75" s="17" t="str">
        <x:v>Selected-page actions</x:v>
      </x:c>
      <x:c r="C75" s="17" t="str">
        <x:v>Selected-page callback action</x:v>
      </x:c>
      <x:c r="D75" s="25" t="str">
        <x:v>selected_page_callback_request = Y</x:v>
      </x:c>
      <x:c r="E75" s="25" t="str">
        <x:v>All websites in the stated clinic-type group</x:v>
      </x:c>
      <x:c r="F75" s="29" t="n">
        <x:f>COUNTIF('Manual Data'!$AU$5:$AU$204,"Y")</x:f>
        <x:v>18</x:v>
      </x:c>
      <x:c r="G75" s="29" t="n">
        <x:f>COUNTA('Manual Data'!$A$5:$A$204)</x:f>
        <x:v>200</x:v>
      </x:c>
      <x:c r="H75" s="32" t="n">
        <x:f>IFERROR(F75/G75,"")</x:f>
        <x:v>0.09</x:v>
      </x:c>
      <x:c r="I75" s="29" t="n">
        <x:f>COUNTIFS('Manual Data'!$B$5:$B$204,"Surgical",'Manual Data'!$AU$5:$AU$204,"Y")+COUNTIFS('Manual Data'!$B$5:$B$204,"Mixed",'Manual Data'!$AU$5:$AU$204,"Y")</x:f>
        <x:v>11</x:v>
      </x:c>
      <x:c r="J75" s="29" t="n">
        <x:f>COUNTIF('Manual Data'!$B$5:$B$204,"Surgical")+COUNTIF('Manual Data'!$B$5:$B$204,"Mixed")</x:f>
        <x:v>80</x:v>
      </x:c>
      <x:c r="K75" s="32" t="n">
        <x:f>IFERROR(I75/J75,"")</x:f>
        <x:v>0.1375</x:v>
      </x:c>
      <x:c r="L75" s="29" t="n">
        <x:f>COUNTIFS('Manual Data'!$B$5:$B$204,"Non-surgical",'Manual Data'!$AU$5:$AU$204,"Y")</x:f>
        <x:v>7</x:v>
      </x:c>
      <x:c r="M75" s="29" t="n">
        <x:f>COUNTIF('Manual Data'!$B$5:$B$204,"Non-surgical")</x:f>
        <x:v>120</x:v>
      </x:c>
      <x:c r="N75" s="32" t="n">
        <x:f>IFERROR(L75/M75,"")</x:f>
        <x:v>0.058333333333333334</x:v>
      </x:c>
      <x:c r="O75" s="17" t="str">
        <x:v>Validated manual</x:v>
      </x:c>
      <x:c r="P75" s="25" t="str"/>
    </x:row>
    <x:row r="76">
      <x:c r="A76" s="17" t="str">
        <x:v>PAGE04</x:v>
      </x:c>
      <x:c r="B76" s="17" t="str">
        <x:v>Selected-page actions</x:v>
      </x:c>
      <x:c r="C76" s="17" t="str">
        <x:v>Selected-page contact-form action</x:v>
      </x:c>
      <x:c r="D76" s="25" t="str">
        <x:v>selected_page_contact_form = Y</x:v>
      </x:c>
      <x:c r="E76" s="25" t="str">
        <x:v>All websites in the stated clinic-type group</x:v>
      </x:c>
      <x:c r="F76" s="29" t="n">
        <x:f>COUNTIF('Manual Data'!$AV$5:$AV$204,"Y")</x:f>
        <x:v>67</x:v>
      </x:c>
      <x:c r="G76" s="29" t="n">
        <x:f>COUNTA('Manual Data'!$A$5:$A$204)</x:f>
        <x:v>200</x:v>
      </x:c>
      <x:c r="H76" s="32" t="n">
        <x:f>IFERROR(F76/G76,"")</x:f>
        <x:v>0.335</x:v>
      </x:c>
      <x:c r="I76" s="29" t="n">
        <x:f>COUNTIFS('Manual Data'!$B$5:$B$204,"Surgical",'Manual Data'!$AV$5:$AV$204,"Y")+COUNTIFS('Manual Data'!$B$5:$B$204,"Mixed",'Manual Data'!$AV$5:$AV$204,"Y")</x:f>
        <x:v>34</x:v>
      </x:c>
      <x:c r="J76" s="29" t="n">
        <x:f>COUNTIF('Manual Data'!$B$5:$B$204,"Surgical")+COUNTIF('Manual Data'!$B$5:$B$204,"Mixed")</x:f>
        <x:v>80</x:v>
      </x:c>
      <x:c r="K76" s="32" t="n">
        <x:f>IFERROR(I76/J76,"")</x:f>
        <x:v>0.425</x:v>
      </x:c>
      <x:c r="L76" s="29" t="n">
        <x:f>COUNTIFS('Manual Data'!$B$5:$B$204,"Non-surgical",'Manual Data'!$AV$5:$AV$204,"Y")</x:f>
        <x:v>33</x:v>
      </x:c>
      <x:c r="M76" s="29" t="n">
        <x:f>COUNTIF('Manual Data'!$B$5:$B$204,"Non-surgical")</x:f>
        <x:v>120</x:v>
      </x:c>
      <x:c r="N76" s="32" t="n">
        <x:f>IFERROR(L76/M76,"")</x:f>
        <x:v>0.275</x:v>
      </x:c>
      <x:c r="O76" s="17" t="str">
        <x:v>Validated manual</x:v>
      </x:c>
      <x:c r="P76" s="25" t="str"/>
    </x:row>
    <x:row r="77">
      <x:c r="A77" s="17" t="str">
        <x:v>PAGE05</x:v>
      </x:c>
      <x:c r="B77" s="17" t="str">
        <x:v>Selected-page actions</x:v>
      </x:c>
      <x:c r="C77" s="17" t="str">
        <x:v>Selected-page phone action</x:v>
      </x:c>
      <x:c r="D77" s="25" t="str">
        <x:v>selected_page_phone = Y</x:v>
      </x:c>
      <x:c r="E77" s="25" t="str">
        <x:v>All websites in the stated clinic-type group</x:v>
      </x:c>
      <x:c r="F77" s="29" t="n">
        <x:f>COUNTIF('Manual Data'!$AW$5:$AW$204,"Y")</x:f>
        <x:v>74</x:v>
      </x:c>
      <x:c r="G77" s="29" t="n">
        <x:f>COUNTA('Manual Data'!$A$5:$A$204)</x:f>
        <x:v>200</x:v>
      </x:c>
      <x:c r="H77" s="32" t="n">
        <x:f>IFERROR(F77/G77,"")</x:f>
        <x:v>0.37</x:v>
      </x:c>
      <x:c r="I77" s="29" t="n">
        <x:f>COUNTIFS('Manual Data'!$B$5:$B$204,"Surgical",'Manual Data'!$AW$5:$AW$204,"Y")+COUNTIFS('Manual Data'!$B$5:$B$204,"Mixed",'Manual Data'!$AW$5:$AW$204,"Y")</x:f>
        <x:v>40</x:v>
      </x:c>
      <x:c r="J77" s="29" t="n">
        <x:f>COUNTIF('Manual Data'!$B$5:$B$204,"Surgical")+COUNTIF('Manual Data'!$B$5:$B$204,"Mixed")</x:f>
        <x:v>80</x:v>
      </x:c>
      <x:c r="K77" s="32" t="n">
        <x:f>IFERROR(I77/J77,"")</x:f>
        <x:v>0.5</x:v>
      </x:c>
      <x:c r="L77" s="29" t="n">
        <x:f>COUNTIFS('Manual Data'!$B$5:$B$204,"Non-surgical",'Manual Data'!$AW$5:$AW$204,"Y")</x:f>
        <x:v>34</x:v>
      </x:c>
      <x:c r="M77" s="29" t="n">
        <x:f>COUNTIF('Manual Data'!$B$5:$B$204,"Non-surgical")</x:f>
        <x:v>120</x:v>
      </x:c>
      <x:c r="N77" s="32" t="n">
        <x:f>IFERROR(L77/M77,"")</x:f>
        <x:v>0.2833333333333333</x:v>
      </x:c>
      <x:c r="O77" s="17" t="str">
        <x:v>Validated manual</x:v>
      </x:c>
      <x:c r="P77" s="25" t="str"/>
    </x:row>
    <x:row r="78">
      <x:c r="A78" s="17" t="str">
        <x:v>TRANS01</x:v>
      </x:c>
      <x:c r="B78" s="17" t="str">
        <x:v>Clinic-model pathways</x:v>
      </x:c>
      <x:c r="C78" s="17" t="str">
        <x:v>Transaction-enabled non-surgical websites</x:v>
      </x:c>
      <x:c r="D78" s="25" t="str">
        <x:v>Non-surgical + dedicated page + any price + online-booking pathway + selected-page action</x:v>
      </x:c>
      <x:c r="E78" s="25" t="str">
        <x:v>All non-surgical websites</x:v>
      </x:c>
      <x:c r="F78" s="29"/>
      <x:c r="G78" s="29"/>
      <x:c r="H78" s="32"/>
      <x:c r="I78" s="29"/>
      <x:c r="J78" s="29"/>
      <x:c r="K78" s="32"/>
      <x:c r="L78" s="29" t="n">
        <x:f>SUMIFS('Derived Flags'!$Q$5:$Q$204,'Derived Flags'!$B$5:$B$204,"Non-surgical")</x:f>
        <x:v>56</x:v>
      </x:c>
      <x:c r="M78" s="29" t="n">
        <x:f>COUNTIF('Manual Data'!$B$5:$B$204,"Non-surgical")</x:f>
        <x:v>120</x:v>
      </x:c>
      <x:c r="N78" s="32" t="n">
        <x:f>IFERROR(L78/M78,"")</x:f>
        <x:v>0.4666666666666667</x:v>
      </x:c>
      <x:c r="O78" s="17" t="str">
        <x:v>Validated manual</x:v>
      </x:c>
      <x:c r="P78" s="25" t="str"/>
    </x:row>
    <x:row r="79">
      <x:c r="A79" s="17" t="str">
        <x:v>TRANS02</x:v>
      </x:c>
      <x:c r="B79" s="17" t="str">
        <x:v>Clinic-model pathways</x:v>
      </x:c>
      <x:c r="C79" s="17" t="str">
        <x:v>Transaction-enabled but incomplete core information</x:v>
      </x:c>
      <x:c r="D79" s="25" t="str">
        <x:v>transaction_enabled_incomplete_core = 1</x:v>
      </x:c>
      <x:c r="E79" s="25" t="str">
        <x:v>Transaction-enabled non-surgical websites</x:v>
      </x:c>
      <x:c r="F79" s="29"/>
      <x:c r="G79" s="29"/>
      <x:c r="H79" s="32"/>
      <x:c r="I79" s="29"/>
      <x:c r="J79" s="29"/>
      <x:c r="K79" s="32"/>
      <x:c r="L79" s="29" t="n">
        <x:f>SUMIFS('Derived Flags'!$R$5:$R$204,'Derived Flags'!$B$5:$B$204,"Non-surgical")</x:f>
        <x:v>42</x:v>
      </x:c>
      <x:c r="M79" s="29" t="n">
        <x:f>SUMIFS('Derived Flags'!$Q$5:$Q$204,'Derived Flags'!$B$5:$B$204,"Non-surgical")</x:f>
        <x:v>56</x:v>
      </x:c>
      <x:c r="N79" s="32" t="n">
        <x:f>IFERROR(L79/M79,"")</x:f>
        <x:v>0.75</x:v>
      </x:c>
      <x:c r="O79" s="17" t="str">
        <x:v>Validated manual</x:v>
      </x:c>
      <x:c r="P79" s="25" t="str">
        <x:v>Conditional measures overlap unless explicitly complementary.</x:v>
      </x:c>
    </x:row>
    <x:row r="80">
      <x:c r="A80" s="17" t="str">
        <x:v>TRANS03</x:v>
      </x:c>
      <x:c r="B80" s="17" t="str">
        <x:v>Clinic-model pathways</x:v>
      </x:c>
      <x:c r="C80" s="17" t="str">
        <x:v>Transaction-enabled with complete core information</x:v>
      </x:c>
      <x:c r="D80" s="25" t="str">
        <x:v>transaction_enabled_complete_core = 1</x:v>
      </x:c>
      <x:c r="E80" s="25" t="str">
        <x:v>Transaction-enabled non-surgical websites</x:v>
      </x:c>
      <x:c r="F80" s="29"/>
      <x:c r="G80" s="29"/>
      <x:c r="H80" s="32"/>
      <x:c r="I80" s="29"/>
      <x:c r="J80" s="29"/>
      <x:c r="K80" s="32"/>
      <x:c r="L80" s="29" t="n">
        <x:f>SUMIFS('Derived Flags'!$S$5:$S$204,'Derived Flags'!$B$5:$B$204,"Non-surgical")</x:f>
        <x:v>14</x:v>
      </x:c>
      <x:c r="M80" s="29" t="n">
        <x:f>SUMIFS('Derived Flags'!$Q$5:$Q$204,'Derived Flags'!$B$5:$B$204,"Non-surgical")</x:f>
        <x:v>56</x:v>
      </x:c>
      <x:c r="N80" s="32" t="n">
        <x:f>IFERROR(L80/M80,"")</x:f>
        <x:v>0.25</x:v>
      </x:c>
      <x:c r="O80" s="17" t="str">
        <x:v>Validated manual</x:v>
      </x:c>
      <x:c r="P80" s="25" t="str">
        <x:v>Conditional measures overlap unless explicitly complementary.</x:v>
      </x:c>
    </x:row>
    <x:row r="81">
      <x:c r="A81" s="17" t="str">
        <x:v>TRANS04</x:v>
      </x:c>
      <x:c r="B81" s="17" t="str">
        <x:v>Clinic-model pathways</x:v>
      </x:c>
      <x:c r="C81" s="17" t="str">
        <x:v>Transaction-enabled with neither risks nor suitability</x:v>
      </x:c>
      <x:c r="D81" s="25" t="str">
        <x:v>transaction_enabled_neither_risks_suitability = 1</x:v>
      </x:c>
      <x:c r="E81" s="25" t="str">
        <x:v>Transaction-enabled non-surgical websites</x:v>
      </x:c>
      <x:c r="F81" s="29"/>
      <x:c r="G81" s="29"/>
      <x:c r="H81" s="32"/>
      <x:c r="I81" s="29"/>
      <x:c r="J81" s="29"/>
      <x:c r="K81" s="32"/>
      <x:c r="L81" s="29" t="n">
        <x:f>SUMIFS('Derived Flags'!$T$5:$T$204,'Derived Flags'!$B$5:$B$204,"Non-surgical")</x:f>
        <x:v>31</x:v>
      </x:c>
      <x:c r="M81" s="29" t="n">
        <x:f>SUMIFS('Derived Flags'!$Q$5:$Q$204,'Derived Flags'!$B$5:$B$204,"Non-surgical")</x:f>
        <x:v>56</x:v>
      </x:c>
      <x:c r="N81" s="32" t="n">
        <x:f>IFERROR(L81/M81,"")</x:f>
        <x:v>0.5535714285714286</x:v>
      </x:c>
      <x:c r="O81" s="17" t="str">
        <x:v>Validated manual</x:v>
      </x:c>
      <x:c r="P81" s="25" t="str">
        <x:v>Conditional measures overlap unless explicitly complementary.</x:v>
      </x:c>
    </x:row>
    <x:row r="82">
      <x:c r="A82" s="17" t="str">
        <x:v>TRANS05</x:v>
      </x:c>
      <x:c r="B82" s="17" t="str">
        <x:v>Clinic-model pathways</x:v>
      </x:c>
      <x:c r="C82" s="17" t="str">
        <x:v>Transaction-enabled with exact practitioner not identifiable</x:v>
      </x:c>
      <x:c r="D82" s="25" t="str">
        <x:v>transaction_enabled_practitioner_not_identifiable = 1</x:v>
      </x:c>
      <x:c r="E82" s="25" t="str">
        <x:v>Transaction-enabled non-surgical websites</x:v>
      </x:c>
      <x:c r="F82" s="29"/>
      <x:c r="G82" s="29"/>
      <x:c r="H82" s="32"/>
      <x:c r="I82" s="29"/>
      <x:c r="J82" s="29"/>
      <x:c r="K82" s="32"/>
      <x:c r="L82" s="29" t="n">
        <x:f>SUMIFS('Derived Flags'!$U$5:$U$204,'Derived Flags'!$B$5:$B$204,"Non-surgical")</x:f>
        <x:v>17</x:v>
      </x:c>
      <x:c r="M82" s="29" t="n">
        <x:f>SUMIFS('Derived Flags'!$Q$5:$Q$204,'Derived Flags'!$B$5:$B$204,"Non-surgical")</x:f>
        <x:v>56</x:v>
      </x:c>
      <x:c r="N82" s="32" t="n">
        <x:f>IFERROR(L82/M82,"")</x:f>
        <x:v>0.30357142857142855</x:v>
      </x:c>
      <x:c r="O82" s="17" t="str">
        <x:v>Validated manual</x:v>
      </x:c>
      <x:c r="P82" s="25" t="str">
        <x:v>Conditional measures overlap unless explicitly complementary.</x:v>
      </x:c>
    </x:row>
    <x:row r="83">
      <x:c r="A83" s="17" t="str">
        <x:v>SURG01</x:v>
      </x:c>
      <x:c r="B83" s="17" t="str">
        <x:v>Clinic-model pathways</x:v>
      </x:c>
      <x:c r="C83" s="17" t="str">
        <x:v>Consultation-enabled surgical/mixed websites</x:v>
      </x:c>
      <x:c r="D83" s="25" t="str">
        <x:v>Surgical/mixed + dedicated page + consultation-request pathway + selected-page action</x:v>
      </x:c>
      <x:c r="E83" s="25" t="str">
        <x:v>All surgical and mixed websites</x:v>
      </x:c>
      <x:c r="F83" s="29"/>
      <x:c r="G83" s="29"/>
      <x:c r="H83" s="32"/>
      <x:c r="I83" s="29" t="n">
        <x:f>SUMIFS('Derived Flags'!$V$5:$V$204,'Derived Flags'!$B$5:$B$204,"Surgical")+SUMIFS('Derived Flags'!$V$5:$V$204,'Derived Flags'!$B$5:$B$204,"Mixed")</x:f>
        <x:v>61</x:v>
      </x:c>
      <x:c r="J83" s="29" t="n">
        <x:f>COUNTIF('Manual Data'!$B$5:$B$204,"Surgical")+COUNTIF('Manual Data'!$B$5:$B$204,"Mixed")</x:f>
        <x:v>80</x:v>
      </x:c>
      <x:c r="K83" s="32" t="n">
        <x:f>IFERROR(I83/J83,"")</x:f>
        <x:v>0.7625</x:v>
      </x:c>
      <x:c r="L83" s="29"/>
      <x:c r="M83" s="29"/>
      <x:c r="N83" s="32"/>
      <x:c r="O83" s="17" t="str">
        <x:v>Validated manual</x:v>
      </x:c>
      <x:c r="P83" s="25" t="str"/>
    </x:row>
    <x:row r="84">
      <x:c r="A84" s="17" t="str">
        <x:v>SURG02</x:v>
      </x:c>
      <x:c r="B84" s="17" t="str">
        <x:v>Clinic-model pathways</x:v>
      </x:c>
      <x:c r="C84" s="17" t="str">
        <x:v>Consultation-enabled with no consultation price or process</x:v>
      </x:c>
      <x:c r="D84" s="25" t="str">
        <x:v>consultation_enabled_no_consultation_information = 1</x:v>
      </x:c>
      <x:c r="E84" s="25" t="str">
        <x:v>Consultation-enabled surgical/mixed websites</x:v>
      </x:c>
      <x:c r="F84" s="29"/>
      <x:c r="G84" s="29"/>
      <x:c r="H84" s="32"/>
      <x:c r="I84" s="29" t="n">
        <x:f>SUMIFS('Derived Flags'!$W$5:$W$204,'Derived Flags'!$B$5:$B$204,"Surgical")+SUMIFS('Derived Flags'!$W$5:$W$204,'Derived Flags'!$B$5:$B$204,"Mixed")</x:f>
        <x:v>29</x:v>
      </x:c>
      <x:c r="J84" s="29" t="n">
        <x:f>SUMIFS('Derived Flags'!$V$5:$V$204,'Derived Flags'!$B$5:$B$204,"Surgical")+SUMIFS('Derived Flags'!$V$5:$V$204,'Derived Flags'!$B$5:$B$204,"Mixed")</x:f>
        <x:v>61</x:v>
      </x:c>
      <x:c r="K84" s="32" t="n">
        <x:f>IFERROR(I84/J84,"")</x:f>
        <x:v>0.47540983606557374</x:v>
      </x:c>
      <x:c r="L84" s="29"/>
      <x:c r="M84" s="29"/>
      <x:c r="N84" s="32"/>
      <x:c r="O84" s="17" t="str">
        <x:v>Validated manual</x:v>
      </x:c>
      <x:c r="P84" s="25" t="str"/>
    </x:row>
    <x:row r="85">
      <x:c r="A85" s="17" t="str">
        <x:v>CHAT01</x:v>
      </x:c>
      <x:c r="B85" s="17" t="str">
        <x:v>Conditional chat</x:v>
      </x:c>
      <x:c r="C85" s="17" t="str">
        <x:v>Chat response appeared automated</x:v>
      </x:c>
      <x:c r="D85" s="25" t="str">
        <x:v>chat_response_appeared_automated = Y</x:v>
      </x:c>
      <x:c r="E85" s="25" t="str">
        <x:v>All websites in the stated clinic-type group</x:v>
      </x:c>
      <x:c r="F85" s="29" t="n">
        <x:f>COUNTIF('Manual Data'!$AX$5:$AX$204,"Y")</x:f>
        <x:v>10</x:v>
      </x:c>
      <x:c r="G85" s="29" t="n">
        <x:f>COUNTA('Manual Data'!$A$5:$A$204)</x:f>
        <x:v>200</x:v>
      </x:c>
      <x:c r="H85" s="32" t="n">
        <x:f>IFERROR(F85/G85,"")</x:f>
        <x:v>0.05</x:v>
      </x:c>
      <x:c r="I85" s="29" t="n">
        <x:f>COUNTIFS('Manual Data'!$B$5:$B$204,"Surgical",'Manual Data'!$AX$5:$AX$204,"Y")+COUNTIFS('Manual Data'!$B$5:$B$204,"Mixed",'Manual Data'!$AX$5:$AX$204,"Y")</x:f>
        <x:v>2</x:v>
      </x:c>
      <x:c r="J85" s="29" t="n">
        <x:f>COUNTIF('Manual Data'!$B$5:$B$204,"Surgical")+COUNTIF('Manual Data'!$B$5:$B$204,"Mixed")</x:f>
        <x:v>80</x:v>
      </x:c>
      <x:c r="K85" s="32" t="n">
        <x:f>IFERROR(I85/J85,"")</x:f>
        <x:v>0.025</x:v>
      </x:c>
      <x:c r="L85" s="29" t="n">
        <x:f>COUNTIFS('Manual Data'!$B$5:$B$204,"Non-surgical",'Manual Data'!$AX$5:$AX$204,"Y")</x:f>
        <x:v>8</x:v>
      </x:c>
      <x:c r="M85" s="29" t="n">
        <x:f>COUNTIF('Manual Data'!$B$5:$B$204,"Non-surgical")</x:f>
        <x:v>120</x:v>
      </x:c>
      <x:c r="N85" s="32" t="n">
        <x:f>IFERROR(L85/M85,"")</x:f>
        <x:v>0.06666666666666667</x:v>
      </x:c>
      <x:c r="O85" s="17" t="str">
        <x:v>Validated manual</x:v>
      </x:c>
      <x:c r="P85" s="25" t="str">
        <x:v>Small conditional sample; keep secondary.</x:v>
      </x:c>
    </x:row>
    <x:row r="86">
      <x:c r="A86" s="17" t="str">
        <x:v>CHAT02</x:v>
      </x:c>
      <x:c r="B86" s="17" t="str">
        <x:v>Conditional chat</x:v>
      </x:c>
      <x:c r="C86" s="17" t="str">
        <x:v>Widget explicitly identified as automated</x:v>
      </x:c>
      <x:c r="D86" s="25" t="str">
        <x:v>widget_explicitly_automated = Y</x:v>
      </x:c>
      <x:c r="E86" s="25" t="str">
        <x:v>All websites in the stated clinic-type group</x:v>
      </x:c>
      <x:c r="F86" s="29" t="n">
        <x:f>COUNTIF('Manual Data'!$AK$5:$AK$204,"Y")</x:f>
        <x:v>2</x:v>
      </x:c>
      <x:c r="G86" s="29" t="n">
        <x:f>COUNTA('Manual Data'!$A$5:$A$204)</x:f>
        <x:v>200</x:v>
      </x:c>
      <x:c r="H86" s="32" t="n">
        <x:f>IFERROR(F86/G86,"")</x:f>
        <x:v>0.01</x:v>
      </x:c>
      <x:c r="I86" s="29" t="n">
        <x:f>COUNTIFS('Manual Data'!$B$5:$B$204,"Surgical",'Manual Data'!$AK$5:$AK$204,"Y")+COUNTIFS('Manual Data'!$B$5:$B$204,"Mixed",'Manual Data'!$AK$5:$AK$204,"Y")</x:f>
        <x:v>1</x:v>
      </x:c>
      <x:c r="J86" s="29" t="n">
        <x:f>COUNTIF('Manual Data'!$B$5:$B$204,"Surgical")+COUNTIF('Manual Data'!$B$5:$B$204,"Mixed")</x:f>
        <x:v>80</x:v>
      </x:c>
      <x:c r="K86" s="32" t="n">
        <x:f>IFERROR(I86/J86,"")</x:f>
        <x:v>0.0125</x:v>
      </x:c>
      <x:c r="L86" s="29" t="n">
        <x:f>COUNTIFS('Manual Data'!$B$5:$B$204,"Non-surgical",'Manual Data'!$AK$5:$AK$204,"Y")</x:f>
        <x:v>1</x:v>
      </x:c>
      <x:c r="M86" s="29" t="n">
        <x:f>COUNTIF('Manual Data'!$B$5:$B$204,"Non-surgical")</x:f>
        <x:v>120</x:v>
      </x:c>
      <x:c r="N86" s="32" t="n">
        <x:f>IFERROR(L86/M86,"")</x:f>
        <x:v>0.008333333333333333</x:v>
      </x:c>
      <x:c r="O86" s="17" t="str">
        <x:v>Validated manual</x:v>
      </x:c>
      <x:c r="P86" s="25" t="str">
        <x:v>Small conditional sample; keep secondary.</x:v>
      </x:c>
    </x:row>
    <x:row r="87">
      <x:c r="A87" s="17" t="str">
        <x:v>CHAT03</x:v>
      </x:c>
      <x:c r="B87" s="17" t="str">
        <x:v>Conditional chat</x:v>
      </x:c>
      <x:c r="C87" s="17" t="str">
        <x:v>Automated chat: correct answer</x:v>
      </x:c>
      <x:c r="D87" s="25" t="str">
        <x:v>automated_chat_outcome = Correct</x:v>
      </x:c>
      <x:c r="E87" s="25" t="str">
        <x:v>Eligible automated-chat tests</x:v>
      </x:c>
      <x:c r="F87" s="29" t="n">
        <x:f>COUNTIF('Manual Data'!$AL$5:$AL$204,"Correct")</x:f>
        <x:v>1</x:v>
      </x:c>
      <x:c r="G87" s="29" t="n">
        <x:f>COUNTA('Manual Data'!$AL$5:$AL$204)-COUNTIF('Manual Data'!$AL$5:$AL$204,"N/A")</x:f>
        <x:v>10</x:v>
      </x:c>
      <x:c r="H87" s="32" t="n">
        <x:f>IFERROR(F87/G87,"")</x:f>
        <x:v>0.1</x:v>
      </x:c>
      <x:c r="I87" s="29"/>
      <x:c r="J87" s="29"/>
      <x:c r="K87" s="32"/>
      <x:c r="L87" s="29"/>
      <x:c r="M87" s="29"/>
      <x:c r="N87" s="32"/>
      <x:c r="O87" s="17" t="str">
        <x:v>Validated manual</x:v>
      </x:c>
      <x:c r="P87" s="25" t="str">
        <x:v>Denominator is 10, not 200.</x:v>
      </x:c>
    </x:row>
    <x:row r="88">
      <x:c r="A88" s="17" t="str">
        <x:v>CHAT04</x:v>
      </x:c>
      <x:c r="B88" s="17" t="str">
        <x:v>Conditional chat</x:v>
      </x:c>
      <x:c r="C88" s="17" t="str">
        <x:v>Automated chat: incorrect answer</x:v>
      </x:c>
      <x:c r="D88" s="25" t="str">
        <x:v>automated_chat_outcome = Incorrect</x:v>
      </x:c>
      <x:c r="E88" s="25" t="str">
        <x:v>Eligible automated-chat tests</x:v>
      </x:c>
      <x:c r="F88" s="29" t="n">
        <x:f>COUNTIF('Manual Data'!$AL$5:$AL$204,"Incorrect")</x:f>
        <x:v>1</x:v>
      </x:c>
      <x:c r="G88" s="29" t="n">
        <x:f>COUNTA('Manual Data'!$AL$5:$AL$204)-COUNTIF('Manual Data'!$AL$5:$AL$204,"N/A")</x:f>
        <x:v>10</x:v>
      </x:c>
      <x:c r="H88" s="32" t="n">
        <x:f>IFERROR(F88/G88,"")</x:f>
        <x:v>0.1</x:v>
      </x:c>
      <x:c r="I88" s="29"/>
      <x:c r="J88" s="29"/>
      <x:c r="K88" s="32"/>
      <x:c r="L88" s="29"/>
      <x:c r="M88" s="29"/>
      <x:c r="N88" s="32"/>
      <x:c r="O88" s="17" t="str">
        <x:v>Validated manual</x:v>
      </x:c>
      <x:c r="P88" s="25" t="str">
        <x:v>Denominator is 10, not 200.</x:v>
      </x:c>
    </x:row>
    <x:row r="89">
      <x:c r="A89" s="17" t="str">
        <x:v>CHAT05</x:v>
      </x:c>
      <x:c r="B89" s="17" t="str">
        <x:v>Conditional chat</x:v>
      </x:c>
      <x:c r="C89" s="17" t="str">
        <x:v>Automated chat: asked for personal data</x:v>
      </x:c>
      <x:c r="D89" s="25" t="str">
        <x:v>automated_chat_outcome = Asks for personal data</x:v>
      </x:c>
      <x:c r="E89" s="25" t="str">
        <x:v>Eligible automated-chat tests</x:v>
      </x:c>
      <x:c r="F89" s="29" t="n">
        <x:f>COUNTIF('Manual Data'!$AL$5:$AL$204,"Asks for personal data")</x:f>
        <x:v>5</x:v>
      </x:c>
      <x:c r="G89" s="29" t="n">
        <x:f>COUNTA('Manual Data'!$AL$5:$AL$204)-COUNTIF('Manual Data'!$AL$5:$AL$204,"N/A")</x:f>
        <x:v>10</x:v>
      </x:c>
      <x:c r="H89" s="32" t="n">
        <x:f>IFERROR(F89/G89,"")</x:f>
        <x:v>0.5</x:v>
      </x:c>
      <x:c r="I89" s="29"/>
      <x:c r="J89" s="29"/>
      <x:c r="K89" s="32"/>
      <x:c r="L89" s="29"/>
      <x:c r="M89" s="29"/>
      <x:c r="N89" s="32"/>
      <x:c r="O89" s="17" t="str">
        <x:v>Validated manual</x:v>
      </x:c>
      <x:c r="P89" s="25" t="str">
        <x:v>Denominator is 10, not 200.</x:v>
      </x:c>
    </x:row>
    <x:row r="90">
      <x:c r="A90" s="17" t="str">
        <x:v>CHAT06</x:v>
      </x:c>
      <x:c r="B90" s="17" t="str">
        <x:v>Conditional chat</x:v>
      </x:c>
      <x:c r="C90" s="17" t="str">
        <x:v>Automated chat: no response</x:v>
      </x:c>
      <x:c r="D90" s="25" t="str">
        <x:v>automated_chat_outcome = No response</x:v>
      </x:c>
      <x:c r="E90" s="25" t="str">
        <x:v>Eligible automated-chat tests</x:v>
      </x:c>
      <x:c r="F90" s="29" t="n">
        <x:f>COUNTIF('Manual Data'!$AL$5:$AL$204,"No response")</x:f>
        <x:v>2</x:v>
      </x:c>
      <x:c r="G90" s="29" t="n">
        <x:f>COUNTA('Manual Data'!$AL$5:$AL$204)-COUNTIF('Manual Data'!$AL$5:$AL$204,"N/A")</x:f>
        <x:v>10</x:v>
      </x:c>
      <x:c r="H90" s="32" t="n">
        <x:f>IFERROR(F90/G90,"")</x:f>
        <x:v>0.2</x:v>
      </x:c>
      <x:c r="I90" s="29"/>
      <x:c r="J90" s="29"/>
      <x:c r="K90" s="32"/>
      <x:c r="L90" s="29"/>
      <x:c r="M90" s="29"/>
      <x:c r="N90" s="32"/>
      <x:c r="O90" s="17" t="str">
        <x:v>Validated manual</x:v>
      </x:c>
      <x:c r="P90" s="25" t="str">
        <x:v>Denominator is 10, not 200.</x:v>
      </x:c>
    </x:row>
    <x:row r="91">
      <x:c r="A91" s="17" t="str">
        <x:v>CHAT07</x:v>
      </x:c>
      <x:c r="B91" s="17" t="str">
        <x:v>Conditional chat</x:v>
      </x:c>
      <x:c r="C91" s="17" t="str">
        <x:v>Automated chat: could not answer</x:v>
      </x:c>
      <x:c r="D91" s="25" t="str">
        <x:v>automated_chat_outcome = Cannot answer</x:v>
      </x:c>
      <x:c r="E91" s="25" t="str">
        <x:v>Eligible automated-chat tests</x:v>
      </x:c>
      <x:c r="F91" s="29" t="n">
        <x:f>COUNTIF('Manual Data'!$AL$5:$AL$204,"Cannot answer")</x:f>
        <x:v>1</x:v>
      </x:c>
      <x:c r="G91" s="29" t="n">
        <x:f>COUNTA('Manual Data'!$AL$5:$AL$204)-COUNTIF('Manual Data'!$AL$5:$AL$204,"N/A")</x:f>
        <x:v>10</x:v>
      </x:c>
      <x:c r="H91" s="32" t="n">
        <x:f>IFERROR(F91/G91,"")</x:f>
        <x:v>0.1</x:v>
      </x:c>
      <x:c r="I91" s="29"/>
      <x:c r="J91" s="29"/>
      <x:c r="K91" s="32"/>
      <x:c r="L91" s="29"/>
      <x:c r="M91" s="29"/>
      <x:c r="N91" s="32"/>
      <x:c r="O91" s="17" t="str">
        <x:v>Validated manual</x:v>
      </x:c>
      <x:c r="P91" s="25" t="str">
        <x:v>Denominator is 10, not 200.</x:v>
      </x:c>
    </x:row>
    <x:row r="92" ht="15" hidden="0" customHeight="1">
      <x:c r="A92" s="111" t="str">
        <x:v>TECH01</x:v>
      </x:c>
      <x:c r="B92" s="142" t="str">
        <x:v>Technical performance</x:v>
      </x:c>
      <x:c r="C92" s="92" t="str">
        <x:v>Median mobile performance score</x:v>
      </x:c>
      <x:c r="D92" s="92" t="str">
        <x:v>MEDIAN of valid mobile performance scores</x:v>
      </x:c>
      <x:c r="E92" s="92" t="str">
        <x:v>Valid metric records</x:v>
      </x:c>
      <x:c r="F92" s="119" t="n">
        <x:f>MEDIAN('Technical Data'!$C$5:$C$204)</x:f>
        <x:v>59</x:v>
      </x:c>
      <x:c r="G92" s="119" t="n">
        <x:f>COUNT('Technical Data'!$C$5:$C$204)</x:f>
        <x:v>200</x:v>
      </x:c>
      <x:c r="H92" s="117"/>
      <x:c r="I92" s="119" t="n">
        <x:f>MEDIAN(_xlfn._xlws.FILTER('Technical Data'!$C$5:$C$204,'Technical Data'!$B$5:$B$204&lt;&gt;"Non-surgical"))</x:f>
        <x:v>58</x:v>
      </x:c>
      <x:c r="J92" s="119" t="n">
        <x:f>COUNTIFS('Technical Data'!$B$5:$B$204,"&lt;&gt;Non-surgical",'Technical Data'!$C$5:$C$204,"&gt;0")</x:f>
        <x:v>80</x:v>
      </x:c>
      <x:c r="K92" s="117"/>
      <x:c r="L92" s="119" t="n">
        <x:f>MEDIAN(_xlfn._xlws.FILTER('Technical Data'!$C$5:$C$204,'Technical Data'!$B$5:$B$204="Non-surgical"))</x:f>
        <x:v>59</x:v>
      </x:c>
      <x:c r="M92" s="119" t="n">
        <x:f>COUNTIFS('Technical Data'!$B$5:$B$204,"Non-surgical",'Technical Data'!$C$5:$C$204,"&gt;0")</x:f>
        <x:v>120</x:v>
      </x:c>
      <x:c r="N92" s="117"/>
      <x:c r="O92" s="144" t="str">
        <x:v>Validated technical</x:v>
      </x:c>
      <x:c r="P92" s="92" t="str">
        <x:v>Score, 0–100; supporting lab indicator.</x:v>
      </x:c>
    </x:row>
    <x:row r="93" ht="15" hidden="0" customHeight="1">
      <x:c r="A93" s="111" t="str">
        <x:v>TECH02</x:v>
      </x:c>
      <x:c r="B93" s="142" t="str">
        <x:v>Technical performance</x:v>
      </x:c>
      <x:c r="C93" s="92" t="str">
        <x:v>Mobile performance score 90–100</x:v>
      </x:c>
      <x:c r="D93" s="92" t="str">
        <x:v>mobile_performance_score &gt;= 90</x:v>
      </x:c>
      <x:c r="E93" s="92" t="str">
        <x:v>Valid metric records</x:v>
      </x:c>
      <x:c r="F93" s="119" t="n">
        <x:f>COUNTIF('Technical Data'!$C$5:$C$204,"&gt;=90")</x:f>
        <x:v>12</x:v>
      </x:c>
      <x:c r="G93" s="119" t="n">
        <x:f>COUNT('Technical Data'!$C$5:$C$204)</x:f>
        <x:v>200</x:v>
      </x:c>
      <x:c r="H93" s="117" t="n">
        <x:f>F93/G93</x:f>
        <x:v>0.06</x:v>
      </x:c>
      <x:c r="I93" s="119" t="n">
        <x:f>COUNTIFS('Technical Data'!$B$5:$B$204,"&lt;&gt;Non-surgical",'Technical Data'!$C$5:$C$204,"&gt;=90")</x:f>
        <x:v>4</x:v>
      </x:c>
      <x:c r="J93" s="119" t="n">
        <x:f>COUNTIFS('Technical Data'!$B$5:$B$204,"&lt;&gt;Non-surgical",'Technical Data'!$C$5:$C$204,"&gt;0")</x:f>
        <x:v>80</x:v>
      </x:c>
      <x:c r="K93" s="117" t="n">
        <x:f>I93/J93</x:f>
        <x:v>0.05</x:v>
      </x:c>
      <x:c r="L93" s="119" t="n">
        <x:f>COUNTIFS('Technical Data'!$B$5:$B$204,"Non-surgical",'Technical Data'!$C$5:$C$204,"&gt;=90")</x:f>
        <x:v>8</x:v>
      </x:c>
      <x:c r="M93" s="119" t="n">
        <x:f>COUNTIFS('Technical Data'!$B$5:$B$204,"Non-surgical",'Technical Data'!$C$5:$C$204,"&gt;0")</x:f>
        <x:v>120</x:v>
      </x:c>
      <x:c r="N93" s="117" t="n">
        <x:f>L93/M93</x:f>
        <x:v>0.06666666666666667</x:v>
      </x:c>
      <x:c r="O93" s="144" t="str">
        <x:v>Validated technical</x:v>
      </x:c>
      <x:c r="P93" s="92" t="str">
        <x:v>Lighthouse good-score band.</x:v>
      </x:c>
    </x:row>
    <x:row r="94" ht="15" hidden="0" customHeight="1">
      <x:c r="A94" s="111" t="str">
        <x:v>TECH03</x:v>
      </x:c>
      <x:c r="B94" s="142" t="str">
        <x:v>Technical performance</x:v>
      </x:c>
      <x:c r="C94" s="92" t="str">
        <x:v>Mobile performance score 0–49</x:v>
      </x:c>
      <x:c r="D94" s="92" t="str">
        <x:v>mobile_performance_score &lt;= 49</x:v>
      </x:c>
      <x:c r="E94" s="92" t="str">
        <x:v>Valid metric records</x:v>
      </x:c>
      <x:c r="F94" s="119" t="n">
        <x:f>COUNTIFS('Technical Data'!$C$5:$C$204,"&gt;0",'Technical Data'!$C$5:$C$204,"&lt;=49")</x:f>
        <x:v>56</x:v>
      </x:c>
      <x:c r="G94" s="119" t="n">
        <x:f>COUNT('Technical Data'!$C$5:$C$204)</x:f>
        <x:v>200</x:v>
      </x:c>
      <x:c r="H94" s="117" t="n">
        <x:f>F94/G94</x:f>
        <x:v>0.28</x:v>
      </x:c>
      <x:c r="I94" s="119" t="n">
        <x:f>COUNTIFS('Technical Data'!$B$5:$B$204,"&lt;&gt;Non-surgical",'Technical Data'!$C$5:$C$204,"&lt;=49",'Technical Data'!$C$5:$C$204,"&gt;0")</x:f>
        <x:v>24</x:v>
      </x:c>
      <x:c r="J94" s="119" t="n">
        <x:f>COUNTIFS('Technical Data'!$B$5:$B$204,"&lt;&gt;Non-surgical",'Technical Data'!$C$5:$C$204,"&gt;0")</x:f>
        <x:v>80</x:v>
      </x:c>
      <x:c r="K94" s="117" t="n">
        <x:f>I94/J94</x:f>
        <x:v>0.3</x:v>
      </x:c>
      <x:c r="L94" s="119" t="n">
        <x:f>COUNTIFS('Technical Data'!$B$5:$B$204,"Non-surgical",'Technical Data'!$C$5:$C$204,"&lt;=49",'Technical Data'!$C$5:$C$204,"&gt;0")</x:f>
        <x:v>32</x:v>
      </x:c>
      <x:c r="M94" s="119" t="n">
        <x:f>COUNTIFS('Technical Data'!$B$5:$B$204,"Non-surgical",'Technical Data'!$C$5:$C$204,"&gt;0")</x:f>
        <x:v>120</x:v>
      </x:c>
      <x:c r="N94" s="117" t="n">
        <x:f>L94/M94</x:f>
        <x:v>0.26666666666666666</x:v>
      </x:c>
      <x:c r="O94" s="144" t="str">
        <x:v>Validated technical</x:v>
      </x:c>
      <x:c r="P94" s="92" t="str">
        <x:v>Lighthouse poor-score band.</x:v>
      </x:c>
    </x:row>
    <x:row r="95" ht="15" hidden="0" customHeight="1">
      <x:c r="A95" s="111" t="str">
        <x:v>TECH04</x:v>
      </x:c>
      <x:c r="B95" s="143" t="str">
        <x:v>Technical performance</x:v>
      </x:c>
      <x:c r="C95" s="96" t="str">
        <x:v>Median desktop performance score</x:v>
      </x:c>
      <x:c r="D95" s="96" t="str">
        <x:v>MEDIAN of valid desktop performance scores</x:v>
      </x:c>
      <x:c r="E95" s="96" t="str">
        <x:v>Valid metric records</x:v>
      </x:c>
      <x:c r="F95" s="120" t="n">
        <x:f>MEDIAN('Technical Data'!$D$5:$D$204)</x:f>
        <x:v>78</x:v>
      </x:c>
      <x:c r="G95" s="120" t="n">
        <x:f>COUNT('Technical Data'!$D$5:$D$204)</x:f>
        <x:v>199</x:v>
      </x:c>
      <x:c r="H95" s="121"/>
      <x:c r="I95" s="120" t="n">
        <x:f>MEDIAN(_xlfn._xlws.FILTER('Technical Data'!$D$5:$D$204,'Technical Data'!$B$5:$B$204&lt;&gt;"Non-surgical"))</x:f>
        <x:v>76</x:v>
      </x:c>
      <x:c r="J95" s="120" t="n">
        <x:f>COUNTIFS('Technical Data'!$B$5:$B$204,"&lt;&gt;Non-surgical",'Technical Data'!$D$5:$D$204,"&gt;0")</x:f>
        <x:v>79</x:v>
      </x:c>
      <x:c r="K95" s="121"/>
      <x:c r="L95" s="120" t="n">
        <x:f>MEDIAN(_xlfn._xlws.FILTER('Technical Data'!$D$5:$D$204,'Technical Data'!$B$5:$B$204="Non-surgical"))</x:f>
        <x:v>80</x:v>
      </x:c>
      <x:c r="M95" s="120" t="n">
        <x:f>COUNTIFS('Technical Data'!$B$5:$B$204,"Non-surgical",'Technical Data'!$D$5:$D$204,"&gt;0")</x:f>
        <x:v>120</x:v>
      </x:c>
      <x:c r="N95" s="121"/>
      <x:c r="O95" s="145" t="str">
        <x:v>Validated technical</x:v>
      </x:c>
      <x:c r="P95" s="96" t="str">
        <x:v>Clinic 092 PageSpeed error excluded.</x:v>
      </x:c>
    </x:row>
    <x:row r="96" ht="15" hidden="0" customHeight="1">
      <x:c r="A96" s="111" t="str">
        <x:v>TECH05</x:v>
      </x:c>
      <x:c r="B96" s="143" t="str">
        <x:v>Technical performance</x:v>
      </x:c>
      <x:c r="C96" s="96" t="str">
        <x:v>Desktop performance score 90–100</x:v>
      </x:c>
      <x:c r="D96" s="96" t="str">
        <x:v>desktop_performance_score &gt;= 90</x:v>
      </x:c>
      <x:c r="E96" s="96" t="str">
        <x:v>Valid metric records</x:v>
      </x:c>
      <x:c r="F96" s="120" t="n">
        <x:f>COUNTIF('Technical Data'!$D$5:$D$204,"&gt;=90")</x:f>
        <x:v>53</x:v>
      </x:c>
      <x:c r="G96" s="120" t="n">
        <x:f>COUNT('Technical Data'!$D$5:$D$204)</x:f>
        <x:v>199</x:v>
      </x:c>
      <x:c r="H96" s="121" t="n">
        <x:f>F96/G96</x:f>
        <x:v>0.2663316582914573</x:v>
      </x:c>
      <x:c r="I96" s="120" t="n">
        <x:f>COUNTIFS('Technical Data'!$B$5:$B$204,"&lt;&gt;Non-surgical",'Technical Data'!$D$5:$D$204,"&gt;=90")</x:f>
        <x:v>13</x:v>
      </x:c>
      <x:c r="J96" s="120" t="n">
        <x:f>COUNTIFS('Technical Data'!$B$5:$B$204,"&lt;&gt;Non-surgical",'Technical Data'!$D$5:$D$204,"&gt;0")</x:f>
        <x:v>79</x:v>
      </x:c>
      <x:c r="K96" s="121" t="n">
        <x:f>I96/J96</x:f>
        <x:v>0.16455696202531644</x:v>
      </x:c>
      <x:c r="L96" s="120" t="n">
        <x:f>COUNTIFS('Technical Data'!$B$5:$B$204,"Non-surgical",'Technical Data'!$D$5:$D$204,"&gt;=90")</x:f>
        <x:v>40</x:v>
      </x:c>
      <x:c r="M96" s="120" t="n">
        <x:f>COUNTIFS('Technical Data'!$B$5:$B$204,"Non-surgical",'Technical Data'!$D$5:$D$204,"&gt;0")</x:f>
        <x:v>120</x:v>
      </x:c>
      <x:c r="N96" s="121" t="n">
        <x:f>L96/M96</x:f>
        <x:v>0.3333333333333333</x:v>
      </x:c>
      <x:c r="O96" s="145" t="str">
        <x:v>Validated technical</x:v>
      </x:c>
      <x:c r="P96" s="96" t="str">
        <x:v>Clinic 092 PageSpeed error excluded.</x:v>
      </x:c>
    </x:row>
    <x:row r="97" ht="15" hidden="0" customHeight="1">
      <x:c r="A97" s="111" t="str">
        <x:v>TECH06</x:v>
      </x:c>
      <x:c r="B97" s="143" t="str">
        <x:v>Technical performance</x:v>
      </x:c>
      <x:c r="C97" s="96" t="str">
        <x:v>Desktop performance score 0–49</x:v>
      </x:c>
      <x:c r="D97" s="96" t="str">
        <x:v>desktop_performance_score &lt;= 49</x:v>
      </x:c>
      <x:c r="E97" s="96" t="str">
        <x:v>Valid metric records</x:v>
      </x:c>
      <x:c r="F97" s="120" t="n">
        <x:f>COUNTIFS('Technical Data'!$D$5:$D$204,"&gt;0",'Technical Data'!$D$5:$D$204,"&lt;=49")</x:f>
        <x:v>10</x:v>
      </x:c>
      <x:c r="G97" s="120" t="n">
        <x:f>COUNT('Technical Data'!$D$5:$D$204)</x:f>
        <x:v>199</x:v>
      </x:c>
      <x:c r="H97" s="121" t="n">
        <x:f>F97/G97</x:f>
        <x:v>0.05025125628140704</x:v>
      </x:c>
      <x:c r="I97" s="120" t="n">
        <x:f>COUNTIFS('Technical Data'!$B$5:$B$204,"&lt;&gt;Non-surgical",'Technical Data'!$D$5:$D$204,"&lt;=49",'Technical Data'!$D$5:$D$204,"&gt;0")</x:f>
        <x:v>6</x:v>
      </x:c>
      <x:c r="J97" s="120" t="n">
        <x:f>COUNTIFS('Technical Data'!$B$5:$B$204,"&lt;&gt;Non-surgical",'Technical Data'!$D$5:$D$204,"&gt;0")</x:f>
        <x:v>79</x:v>
      </x:c>
      <x:c r="K97" s="121" t="n">
        <x:f>I97/J97</x:f>
        <x:v>0.0759493670886076</x:v>
      </x:c>
      <x:c r="L97" s="120" t="n">
        <x:f>COUNTIFS('Technical Data'!$B$5:$B$204,"Non-surgical",'Technical Data'!$D$5:$D$204,"&lt;=49",'Technical Data'!$D$5:$D$204,"&gt;0")</x:f>
        <x:v>4</x:v>
      </x:c>
      <x:c r="M97" s="120" t="n">
        <x:f>COUNTIFS('Technical Data'!$B$5:$B$204,"Non-surgical",'Technical Data'!$D$5:$D$204,"&gt;0")</x:f>
        <x:v>120</x:v>
      </x:c>
      <x:c r="N97" s="121" t="n">
        <x:f>L97/M97</x:f>
        <x:v>0.03333333333333333</x:v>
      </x:c>
      <x:c r="O97" s="145" t="str">
        <x:v>Validated technical</x:v>
      </x:c>
      <x:c r="P97" s="96" t="str">
        <x:v>Clinic 092 PageSpeed error excluded.</x:v>
      </x:c>
    </x:row>
    <x:row r="98" ht="15" hidden="0" customHeight="1">
      <x:c r="A98" s="111" t="str">
        <x:v>TECH07</x:v>
      </x:c>
      <x:c r="B98" s="143" t="str">
        <x:v>Automated accessibility</x:v>
      </x:c>
      <x:c r="C98" s="96" t="str">
        <x:v>Median mobile accessibility score</x:v>
      </x:c>
      <x:c r="D98" s="96" t="str">
        <x:v>MEDIAN of valid automated mobile accessibility scores</x:v>
      </x:c>
      <x:c r="E98" s="96" t="str">
        <x:v>Valid metric records</x:v>
      </x:c>
      <x:c r="F98" s="120" t="n">
        <x:f>MEDIAN('Technical Data'!$E$5:$E$204)</x:f>
        <x:v>88</x:v>
      </x:c>
      <x:c r="G98" s="120" t="n">
        <x:f>COUNT('Technical Data'!$E$5:$E$204)</x:f>
        <x:v>200</x:v>
      </x:c>
      <x:c r="H98" s="121"/>
      <x:c r="I98" s="120" t="n">
        <x:f>MEDIAN(_xlfn._xlws.FILTER('Technical Data'!$E$5:$E$204,'Technical Data'!$B$5:$B$204&lt;&gt;"Non-surgical"))</x:f>
        <x:v>85</x:v>
      </x:c>
      <x:c r="J98" s="120" t="n">
        <x:f>COUNTIFS('Technical Data'!$B$5:$B$204,"&lt;&gt;Non-surgical",'Technical Data'!$E$5:$E$204,"&gt;0")</x:f>
        <x:v>80</x:v>
      </x:c>
      <x:c r="K98" s="121"/>
      <x:c r="L98" s="120" t="n">
        <x:f>MEDIAN(_xlfn._xlws.FILTER('Technical Data'!$E$5:$E$204,'Technical Data'!$B$5:$B$204="Non-surgical"))</x:f>
        <x:v>90</x:v>
      </x:c>
      <x:c r="M98" s="120" t="n">
        <x:f>COUNTIFS('Technical Data'!$B$5:$B$204,"Non-surgical",'Technical Data'!$E$5:$E$204,"&gt;0")</x:f>
        <x:v>120</x:v>
      </x:c>
      <x:c r="N98" s="121"/>
      <x:c r="O98" s="145" t="str">
        <x:v>Validated technical</x:v>
      </x:c>
      <x:c r="P98" s="96" t="str">
        <x:v>Automated checks only; not a complete assessment.</x:v>
      </x:c>
    </x:row>
    <x:row r="99" ht="15" hidden="0" customHeight="1">
      <x:c r="A99" s="111" t="str">
        <x:v>TECH08</x:v>
      </x:c>
      <x:c r="B99" s="143" t="str">
        <x:v>Automated accessibility</x:v>
      </x:c>
      <x:c r="C99" s="96" t="str">
        <x:v>Mobile accessibility score 90–100</x:v>
      </x:c>
      <x:c r="D99" s="96" t="str">
        <x:v>mobile_accessibility_score &gt;= 90</x:v>
      </x:c>
      <x:c r="E99" s="96" t="str">
        <x:v>Valid metric records</x:v>
      </x:c>
      <x:c r="F99" s="120" t="n">
        <x:f>COUNTIF('Technical Data'!$E$5:$E$204,"&gt;=90")</x:f>
        <x:v>91</x:v>
      </x:c>
      <x:c r="G99" s="120" t="n">
        <x:f>COUNT('Technical Data'!$E$5:$E$204)</x:f>
        <x:v>200</x:v>
      </x:c>
      <x:c r="H99" s="121" t="n">
        <x:f>F99/G99</x:f>
        <x:v>0.455</x:v>
      </x:c>
      <x:c r="I99" s="120" t="n">
        <x:f>COUNTIFS('Technical Data'!$B$5:$B$204,"&lt;&gt;Non-surgical",'Technical Data'!$E$5:$E$204,"&gt;=90")</x:f>
        <x:v>26</x:v>
      </x:c>
      <x:c r="J99" s="120" t="n">
        <x:f>COUNTIFS('Technical Data'!$B$5:$B$204,"&lt;&gt;Non-surgical",'Technical Data'!$E$5:$E$204,"&gt;0")</x:f>
        <x:v>80</x:v>
      </x:c>
      <x:c r="K99" s="121" t="n">
        <x:f>I99/J99</x:f>
        <x:v>0.325</x:v>
      </x:c>
      <x:c r="L99" s="120" t="n">
        <x:f>COUNTIFS('Technical Data'!$B$5:$B$204,"Non-surgical",'Technical Data'!$E$5:$E$204,"&gt;=90")</x:f>
        <x:v>65</x:v>
      </x:c>
      <x:c r="M99" s="120" t="n">
        <x:f>COUNTIFS('Technical Data'!$B$5:$B$204,"Non-surgical",'Technical Data'!$E$5:$E$204,"&gt;0")</x:f>
        <x:v>120</x:v>
      </x:c>
      <x:c r="N99" s="121" t="n">
        <x:f>L99/M99</x:f>
        <x:v>0.5416666666666666</x:v>
      </x:c>
      <x:c r="O99" s="145" t="str">
        <x:v>Validated technical</x:v>
      </x:c>
      <x:c r="P99" s="96" t="str">
        <x:v>Automated checks only; not a compliance finding.</x:v>
      </x:c>
    </x:row>
    <x:row r="100" ht="15" hidden="0" customHeight="1">
      <x:c r="A100" s="111" t="str">
        <x:v>TECH09</x:v>
      </x:c>
      <x:c r="B100" s="143" t="str">
        <x:v>Loading milestones</x:v>
      </x:c>
      <x:c r="C100" s="96" t="str">
        <x:v>Median mobile LCP, seconds</x:v>
      </x:c>
      <x:c r="D100" s="96" t="str">
        <x:v>MEDIAN of valid mobile_lcp_ms / 1000</x:v>
      </x:c>
      <x:c r="E100" s="96" t="str">
        <x:v>Valid metric records</x:v>
      </x:c>
      <x:c r="F100" s="120" t="n">
        <x:f>MEDIAN('Technical Data'!$F$5:$F$204)/1000</x:f>
        <x:v>7.86</x:v>
      </x:c>
      <x:c r="G100" s="120" t="n">
        <x:f>COUNT('Technical Data'!$F$5:$F$204)</x:f>
        <x:v>200</x:v>
      </x:c>
      <x:c r="H100" s="121"/>
      <x:c r="I100" s="120" t="n">
        <x:f>MEDIAN(_xlfn._xlws.FILTER('Technical Data'!$F$5:$F$204,'Technical Data'!$B$5:$B$204&lt;&gt;"Non-surgical"))/1000</x:f>
        <x:v>8.8855</x:v>
      </x:c>
      <x:c r="J100" s="120" t="n">
        <x:f>COUNTIFS('Technical Data'!$B$5:$B$204,"&lt;&gt;Non-surgical",'Technical Data'!$F$5:$F$204,"&gt;0")</x:f>
        <x:v>80</x:v>
      </x:c>
      <x:c r="K100" s="121"/>
      <x:c r="L100" s="120" t="n">
        <x:f>MEDIAN(_xlfn._xlws.FILTER('Technical Data'!$F$5:$F$204,'Technical Data'!$B$5:$B$204="Non-surgical"))/1000</x:f>
        <x:v>7.039</x:v>
      </x:c>
      <x:c r="M100" s="120" t="n">
        <x:f>COUNTIFS('Technical Data'!$B$5:$B$204,"Non-surgical",'Technical Data'!$F$5:$F$204,"&gt;0")</x:f>
        <x:v>120</x:v>
      </x:c>
      <x:c r="N100" s="121"/>
      <x:c r="O100" s="145" t="str">
        <x:v>Validated technical</x:v>
      </x:c>
      <x:c r="P100" s="96" t="str">
        <x:v>Directional lab indicator; not exact patient wait time.</x:v>
      </x:c>
    </x:row>
    <x:row r="101" ht="15" hidden="0" customHeight="1">
      <x:c r="A101" s="111" t="str">
        <x:v>TECH10</x:v>
      </x:c>
      <x:c r="B101" s="143" t="str">
        <x:v>Loading milestones</x:v>
      </x:c>
      <x:c r="C101" s="96" t="str">
        <x:v>Mobile LCP above 4 seconds</x:v>
      </x:c>
      <x:c r="D101" s="96" t="str">
        <x:v>mobile_lcp_ms &gt; 4000</x:v>
      </x:c>
      <x:c r="E101" s="96" t="str">
        <x:v>Valid metric records</x:v>
      </x:c>
      <x:c r="F101" s="120" t="n">
        <x:f>COUNTIF('Technical Data'!$F$5:$F$204,"&gt;4000")</x:f>
        <x:v>168</x:v>
      </x:c>
      <x:c r="G101" s="120" t="n">
        <x:f>COUNT('Technical Data'!$F$5:$F$204)</x:f>
        <x:v>200</x:v>
      </x:c>
      <x:c r="H101" s="121" t="n">
        <x:f>F101/G101</x:f>
        <x:v>0.84</x:v>
      </x:c>
      <x:c r="I101" s="120" t="n">
        <x:f>COUNTIFS('Technical Data'!$B$5:$B$204,"&lt;&gt;Non-surgical",'Technical Data'!$F$5:$F$204,"&gt;4000")</x:f>
        <x:v>66</x:v>
      </x:c>
      <x:c r="J101" s="120" t="n">
        <x:f>COUNTIFS('Technical Data'!$B$5:$B$204,"&lt;&gt;Non-surgical",'Technical Data'!$F$5:$F$204,"&gt;0")</x:f>
        <x:v>80</x:v>
      </x:c>
      <x:c r="K101" s="121" t="n">
        <x:f>I101/J101</x:f>
        <x:v>0.825</x:v>
      </x:c>
      <x:c r="L101" s="120" t="n">
        <x:f>COUNTIFS('Technical Data'!$B$5:$B$204,"Non-surgical",'Technical Data'!$F$5:$F$204,"&gt;4000")</x:f>
        <x:v>102</x:v>
      </x:c>
      <x:c r="M101" s="120" t="n">
        <x:f>COUNTIFS('Technical Data'!$B$5:$B$204,"Non-surgical",'Technical Data'!$F$5:$F$204,"&gt;0")</x:f>
        <x:v>120</x:v>
      </x:c>
      <x:c r="N101" s="121" t="n">
        <x:f>L101/M101</x:f>
        <x:v>0.85</x:v>
      </x:c>
      <x:c r="O101" s="145" t="str">
        <x:v>Validated technical</x:v>
      </x:c>
      <x:c r="P101" s="96" t="str">
        <x:v>LCP poor-threshold band.</x:v>
      </x:c>
    </x:row>
    <x:row r="102" ht="15" hidden="0" customHeight="1">
      <x:c r="A102" s="111" t="str">
        <x:v>TECH11</x:v>
      </x:c>
      <x:c r="B102" s="143" t="str">
        <x:v>Loading milestones</x:v>
      </x:c>
      <x:c r="C102" s="96" t="str">
        <x:v>Median mobile FCP, seconds</x:v>
      </x:c>
      <x:c r="D102" s="96" t="str">
        <x:v>MEDIAN of valid mobile_fcp_ms / 1000</x:v>
      </x:c>
      <x:c r="E102" s="96" t="str">
        <x:v>Valid metric records</x:v>
      </x:c>
      <x:c r="F102" s="120" t="n">
        <x:f>MEDIAN('Technical Data'!$G$5:$G$204)/1000</x:f>
        <x:v>3.632</x:v>
      </x:c>
      <x:c r="G102" s="120" t="n">
        <x:f>COUNT('Technical Data'!$G$5:$G$204)</x:f>
        <x:v>199</x:v>
      </x:c>
      <x:c r="H102" s="121"/>
      <x:c r="I102" s="120" t="n">
        <x:f>MEDIAN(_xlfn._xlws.FILTER('Technical Data'!$G$5:$G$204,'Technical Data'!$B$5:$B$204&lt;&gt;"Non-surgical"))/1000</x:f>
        <x:v>3.772</x:v>
      </x:c>
      <x:c r="J102" s="120" t="n">
        <x:f>COUNTIFS('Technical Data'!$B$5:$B$204,"&lt;&gt;Non-surgical",'Technical Data'!$G$5:$G$204,"&gt;0")</x:f>
        <x:v>79</x:v>
      </x:c>
      <x:c r="K102" s="121"/>
      <x:c r="L102" s="120" t="n">
        <x:f>MEDIAN(_xlfn._xlws.FILTER('Technical Data'!$G$5:$G$204,'Technical Data'!$B$5:$B$204="Non-surgical"))/1000</x:f>
        <x:v>3.3475</x:v>
      </x:c>
      <x:c r="M102" s="120" t="n">
        <x:f>COUNTIFS('Technical Data'!$B$5:$B$204,"Non-surgical",'Technical Data'!$G$5:$G$204,"&gt;0")</x:f>
        <x:v>120</x:v>
      </x:c>
      <x:c r="N102" s="121"/>
      <x:c r="O102" s="145" t="str">
        <x:v>Validated technical</x:v>
      </x:c>
      <x:c r="P102" s="96" t="str">
        <x:v>Clinic 122 unavailable FCP excluded.</x:v>
      </x:c>
    </x:row>
    <x:row r="103" ht="15" hidden="0" customHeight="1">
      <x:c r="A103" s="111" t="str">
        <x:v>TECH12</x:v>
      </x:c>
      <x:c r="B103" s="143" t="str">
        <x:v>Loading milestones</x:v>
      </x:c>
      <x:c r="C103" s="96" t="str">
        <x:v>Mobile FCP above 3 seconds</x:v>
      </x:c>
      <x:c r="D103" s="96" t="str">
        <x:v>mobile_fcp_ms &gt; 3000</x:v>
      </x:c>
      <x:c r="E103" s="96" t="str">
        <x:v>Valid metric records</x:v>
      </x:c>
      <x:c r="F103" s="120" t="n">
        <x:f>COUNTIF('Technical Data'!$G$5:$G$204,"&gt;3000")</x:f>
        <x:v>141</x:v>
      </x:c>
      <x:c r="G103" s="120" t="n">
        <x:f>COUNT('Technical Data'!$G$5:$G$204)</x:f>
        <x:v>199</x:v>
      </x:c>
      <x:c r="H103" s="121" t="n">
        <x:f>F103/G103</x:f>
        <x:v>0.7085427135678392</x:v>
      </x:c>
      <x:c r="I103" s="120" t="n">
        <x:f>COUNTIFS('Technical Data'!$B$5:$B$204,"&lt;&gt;Non-surgical",'Technical Data'!$G$5:$G$204,"&gt;3000")</x:f>
        <x:v>58</x:v>
      </x:c>
      <x:c r="J103" s="120" t="n">
        <x:f>COUNTIFS('Technical Data'!$B$5:$B$204,"&lt;&gt;Non-surgical",'Technical Data'!$G$5:$G$204,"&gt;0")</x:f>
        <x:v>79</x:v>
      </x:c>
      <x:c r="K103" s="121" t="n">
        <x:f>I103/J103</x:f>
        <x:v>0.7341772151898734</x:v>
      </x:c>
      <x:c r="L103" s="120" t="n">
        <x:f>COUNTIFS('Technical Data'!$B$5:$B$204,"Non-surgical",'Technical Data'!$G$5:$G$204,"&gt;3000")</x:f>
        <x:v>83</x:v>
      </x:c>
      <x:c r="M103" s="120" t="n">
        <x:f>COUNTIFS('Technical Data'!$B$5:$B$204,"Non-surgical",'Technical Data'!$G$5:$G$204,"&gt;0")</x:f>
        <x:v>120</x:v>
      </x:c>
      <x:c r="N103" s="121" t="n">
        <x:f>L103/M103</x:f>
        <x:v>0.6916666666666667</x:v>
      </x:c>
      <x:c r="O103" s="145" t="str">
        <x:v>Validated technical</x:v>
      </x:c>
      <x:c r="P103" s="96" t="str">
        <x:v>Clinic 122 unavailable FCP excluded.</x:v>
      </x:c>
    </x:row>
    <x:row r="104" ht="15" hidden="0" customHeight="1">
      <x:c r="A104" s="111" t="str">
        <x:v>TECH13</x:v>
      </x:c>
      <x:c r="B104" s="143" t="str">
        <x:v>Mobile–desktop comparison</x:v>
      </x:c>
      <x:c r="C104" s="96" t="str">
        <x:v>Desktop performance higher than mobile</x:v>
      </x:c>
      <x:c r="D104" s="96" t="str">
        <x:v>desktop_minus_mobile &gt; 0</x:v>
      </x:c>
      <x:c r="E104" s="96" t="str">
        <x:v>Websites with two valid performance scores</x:v>
      </x:c>
      <x:c r="F104" s="120" t="n">
        <x:f>COUNTIF('Technical Data'!$H$5:$H$204,"&gt;0")</x:f>
        <x:v>183</x:v>
      </x:c>
      <x:c r="G104" s="120" t="n">
        <x:f>COUNT('Technical Data'!$H$5:$H$204)</x:f>
        <x:v>199</x:v>
      </x:c>
      <x:c r="H104" s="121" t="n">
        <x:f>F104/G104</x:f>
        <x:v>0.9195979899497487</x:v>
      </x:c>
      <x:c r="I104" s="120" t="n">
        <x:f>COUNTIFS('Technical Data'!$B$5:$B$204,"&lt;&gt;Non-surgical",'Technical Data'!$H$5:$H$204,"&gt;0")</x:f>
        <x:v>72</x:v>
      </x:c>
      <x:c r="J104" s="120" t="n">
        <x:f>COUNTIFS('Technical Data'!$B$5:$B$204,"&lt;&gt;Non-surgical",'Technical Data'!$C$5:$C$204,"&gt;0",'Technical Data'!$D$5:$D$204,"&gt;0")</x:f>
        <x:v>79</x:v>
      </x:c>
      <x:c r="K104" s="121" t="n">
        <x:f>I104/J104</x:f>
        <x:v>0.9113924050632911</x:v>
      </x:c>
      <x:c r="L104" s="120" t="n">
        <x:f>COUNTIFS('Technical Data'!$B$5:$B$204,"Non-surgical",'Technical Data'!$H$5:$H$204,"&gt;0")</x:f>
        <x:v>111</x:v>
      </x:c>
      <x:c r="M104" s="120" t="n">
        <x:f>COUNTIFS('Technical Data'!$B$5:$B$204,"Non-surgical",'Technical Data'!$C$5:$C$204,"&gt;0",'Technical Data'!$D$5:$D$204,"&gt;0")</x:f>
        <x:v>120</x:v>
      </x:c>
      <x:c r="N104" s="121" t="n">
        <x:f>L104/M104</x:f>
        <x:v>0.925</x:v>
      </x:c>
      <x:c r="O104" s="145" t="str">
        <x:v>Validated technical</x:v>
      </x:c>
      <x:c r="P104" s="96" t="str">
        <x:v>Paired valid scores only.</x:v>
      </x:c>
    </x:row>
  </x:sheetData>
  <x:mergeCells>
    <x:mergeCell ref="A1:P1"/>
    <x:mergeCell ref="A2:P2"/>
  </x:mergeCells>
  <x:conditionalFormatting sqref="O5:O94">
    <x:cfRule type="containsText" dxfId="0" priority="1" operator="containsText" text="PENDING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8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30" customHeight="1">
      <x:c r="A1" s="3" t="str">
        <x:v>Surgical and Mixed Sensitivity Check</x:v>
      </x:c>
      <x:c r="B1" s="3" t="str">
        <x:v>Surgical and Mixed Sensitivity Check</x:v>
      </x:c>
      <x:c r="C1" s="3" t="str">
        <x:v>Surgical and Mixed Sensitivity Check</x:v>
      </x:c>
      <x:c r="D1" s="3" t="str">
        <x:v>Surgical and Mixed Sensitivity Check</x:v>
      </x:c>
      <x:c r="E1" s="3" t="str">
        <x:v>Surgical and Mixed Sensitivity Check</x:v>
      </x:c>
      <x:c r="F1" s="3" t="str">
        <x:v>Surgical and Mixed Sensitivity Check</x:v>
      </x:c>
      <x:c r="G1" s="3" t="str">
        <x:v>Surgical and Mixed Sensitivity Check</x:v>
      </x:c>
      <x:c r="H1" s="3" t="str">
        <x:v>Surgical and Mixed Sensitivity Check</x:v>
      </x:c>
    </x:row>
    <x:row r="2">
      <x:c r="A2" s="5" t="str">
        <x:v>The main report combines surgical and mixed websites. This sheet reproduces the analytical appendix split.</x:v>
      </x:c>
    </x:row>
    <x:row r="4" ht="34" customHeight="1">
      <x:c r="A4" s="11" t="str">
        <x:v>Measure</x:v>
      </x:c>
      <x:c r="B4" s="11" t="str">
        <x:v>Calculation type</x:v>
      </x:c>
      <x:c r="C4" s="11" t="str">
        <x:v>Surgical n</x:v>
      </x:c>
      <x:c r="D4" s="11" t="str">
        <x:v>Surgical N</x:v>
      </x:c>
      <x:c r="E4" s="11" t="str">
        <x:v>Surgical %</x:v>
      </x:c>
      <x:c r="F4" s="11" t="str">
        <x:v>Mixed n</x:v>
      </x:c>
      <x:c r="G4" s="11" t="str">
        <x:v>Mixed N</x:v>
      </x:c>
      <x:c r="H4" s="11" t="str">
        <x:v>Mixed %</x:v>
      </x:c>
    </x:row>
    <x:row r="5">
      <x:c r="A5" s="16" t="str">
        <x:v>Concern-led route found</x:v>
      </x:c>
      <x:c r="B5" s="16" t="str">
        <x:v>direct</x:v>
      </x:c>
      <x:c r="C5" s="16" t="n">
        <x:f>COUNTIFS('Manual Data'!$B$5:$B$204,"Surgical",'Manual Data'!$H$5:$H$204,"Y")</x:f>
        <x:v>42</x:v>
      </x:c>
      <x:c r="D5" s="16" t="n">
        <x:f>COUNTIF('Manual Data'!$B$5:$B$204,"Surgical")</x:f>
        <x:v>50</x:v>
      </x:c>
      <x:c r="E5" s="31" t="n">
        <x:f>IFERROR(C5/D5,"")</x:f>
        <x:v>0.84</x:v>
      </x:c>
      <x:c r="F5" s="16" t="n">
        <x:f>COUNTIFS('Manual Data'!$B$5:$B$204,"Mixed",'Manual Data'!$H$5:$H$204,"Y")</x:f>
        <x:v>21</x:v>
      </x:c>
      <x:c r="G5" s="16" t="n">
        <x:f>COUNTIF('Manual Data'!$B$5:$B$204,"Mixed")</x:f>
        <x:v>30</x:v>
      </x:c>
      <x:c r="H5" s="31" t="n">
        <x:f>IFERROR(F5/G5,"")</x:f>
        <x:v>0.7</x:v>
      </x:c>
    </x:row>
    <x:row r="6">
      <x:c r="A6" s="17" t="str">
        <x:v>Dedicated service page found</x:v>
      </x:c>
      <x:c r="B6" s="17" t="str">
        <x:v>direct</x:v>
      </x:c>
      <x:c r="C6" s="17" t="n">
        <x:f>COUNTIFS('Manual Data'!$B$5:$B$204,"Surgical",'Manual Data'!$I$5:$I$204,"Y")</x:f>
        <x:v>49</x:v>
      </x:c>
      <x:c r="D6" s="17" t="n">
        <x:f>COUNTIF('Manual Data'!$B$5:$B$204,"Surgical")</x:f>
        <x:v>50</x:v>
      </x:c>
      <x:c r="E6" s="32" t="n">
        <x:f>IFERROR(C6/D6,"")</x:f>
        <x:v>0.98</x:v>
      </x:c>
      <x:c r="F6" s="17" t="n">
        <x:f>COUNTIFS('Manual Data'!$B$5:$B$204,"Mixed",'Manual Data'!$I$5:$I$204,"Y")</x:f>
        <x:v>28</x:v>
      </x:c>
      <x:c r="G6" s="17" t="n">
        <x:f>COUNTIF('Manual Data'!$B$5:$B$204,"Mixed")</x:f>
        <x:v>30</x:v>
      </x:c>
      <x:c r="H6" s="32" t="n">
        <x:f>IFERROR(F6/G6,"")</x:f>
        <x:v>0.9333333333333333</x:v>
      </x:c>
    </x:row>
    <x:row r="7">
      <x:c r="A7" s="17" t="str">
        <x:v>Treatment explanation</x:v>
      </x:c>
      <x:c r="B7" s="17" t="str">
        <x:v>direct</x:v>
      </x:c>
      <x:c r="C7" s="17" t="n">
        <x:f>COUNTIFS('Manual Data'!$B$5:$B$204,"Surgical",'Manual Data'!$J$5:$J$204,"Y")</x:f>
        <x:v>49</x:v>
      </x:c>
      <x:c r="D7" s="17" t="n">
        <x:f>COUNTIF('Manual Data'!$B$5:$B$204,"Surgical")</x:f>
        <x:v>50</x:v>
      </x:c>
      <x:c r="E7" s="32" t="n">
        <x:f>IFERROR(C7/D7,"")</x:f>
        <x:v>0.98</x:v>
      </x:c>
      <x:c r="F7" s="17" t="n">
        <x:f>COUNTIFS('Manual Data'!$B$5:$B$204,"Mixed",'Manual Data'!$J$5:$J$204,"Y")</x:f>
        <x:v>29</x:v>
      </x:c>
      <x:c r="G7" s="17" t="n">
        <x:f>COUNTIF('Manual Data'!$B$5:$B$204,"Mixed")</x:f>
        <x:v>30</x:v>
      </x:c>
      <x:c r="H7" s="32" t="n">
        <x:f>IFERROR(F7/G7,"")</x:f>
        <x:v>0.9666666666666667</x:v>
      </x:c>
    </x:row>
    <x:row r="8">
      <x:c r="A8" s="17" t="str">
        <x:v>Downtime/recovery</x:v>
      </x:c>
      <x:c r="B8" s="17" t="str">
        <x:v>direct</x:v>
      </x:c>
      <x:c r="C8" s="17" t="n">
        <x:f>COUNTIFS('Manual Data'!$B$5:$B$204,"Surgical",'Manual Data'!$K$5:$K$204,"Y")</x:f>
        <x:v>49</x:v>
      </x:c>
      <x:c r="D8" s="17" t="n">
        <x:f>COUNTIF('Manual Data'!$B$5:$B$204,"Surgical")</x:f>
        <x:v>50</x:v>
      </x:c>
      <x:c r="E8" s="32" t="n">
        <x:f>IFERROR(C8/D8,"")</x:f>
        <x:v>0.98</x:v>
      </x:c>
      <x:c r="F8" s="17" t="n">
        <x:f>COUNTIFS('Manual Data'!$B$5:$B$204,"Mixed",'Manual Data'!$K$5:$K$204,"Y")</x:f>
        <x:v>26</x:v>
      </x:c>
      <x:c r="G8" s="17" t="n">
        <x:f>COUNTIF('Manual Data'!$B$5:$B$204,"Mixed")</x:f>
        <x:v>30</x:v>
      </x:c>
      <x:c r="H8" s="32" t="n">
        <x:f>IFERROR(F8/G8,"")</x:f>
        <x:v>0.8666666666666667</x:v>
      </x:c>
    </x:row>
    <x:row r="9">
      <x:c r="A9" s="17" t="str">
        <x:v>Suitability/contraindications</x:v>
      </x:c>
      <x:c r="B9" s="17" t="str">
        <x:v>direct</x:v>
      </x:c>
      <x:c r="C9" s="17" t="n">
        <x:f>COUNTIFS('Manual Data'!$B$5:$B$204,"Surgical",'Manual Data'!$L$5:$L$204,"Y")</x:f>
        <x:v>39</x:v>
      </x:c>
      <x:c r="D9" s="17" t="n">
        <x:f>COUNTIF('Manual Data'!$B$5:$B$204,"Surgical")</x:f>
        <x:v>50</x:v>
      </x:c>
      <x:c r="E9" s="32" t="n">
        <x:f>IFERROR(C9/D9,"")</x:f>
        <x:v>0.78</x:v>
      </x:c>
      <x:c r="F9" s="17" t="n">
        <x:f>COUNTIFS('Manual Data'!$B$5:$B$204,"Mixed",'Manual Data'!$L$5:$L$204,"Y")</x:f>
        <x:v>20</x:v>
      </x:c>
      <x:c r="G9" s="17" t="n">
        <x:f>COUNTIF('Manual Data'!$B$5:$B$204,"Mixed")</x:f>
        <x:v>30</x:v>
      </x:c>
      <x:c r="H9" s="32" t="n">
        <x:f>IFERROR(F9/G9,"")</x:f>
        <x:v>0.6666666666666666</x:v>
      </x:c>
    </x:row>
    <x:row r="10">
      <x:c r="A10" s="17" t="str">
        <x:v>Risks/side effects mentioned</x:v>
      </x:c>
      <x:c r="B10" s="17" t="str">
        <x:v>direct</x:v>
      </x:c>
      <x:c r="C10" s="17" t="n">
        <x:f>COUNTIFS('Manual Data'!$B$5:$B$204,"Surgical",'Manual Data'!$M$5:$M$204,"Y")</x:f>
        <x:v>31</x:v>
      </x:c>
      <x:c r="D10" s="17" t="n">
        <x:f>COUNTIF('Manual Data'!$B$5:$B$204,"Surgical")</x:f>
        <x:v>50</x:v>
      </x:c>
      <x:c r="E10" s="32" t="n">
        <x:f>IFERROR(C10/D10,"")</x:f>
        <x:v>0.62</x:v>
      </x:c>
      <x:c r="F10" s="17" t="n">
        <x:f>COUNTIFS('Manual Data'!$B$5:$B$204,"Mixed",'Manual Data'!$M$5:$M$204,"Y")</x:f>
        <x:v>19</x:v>
      </x:c>
      <x:c r="G10" s="17" t="n">
        <x:f>COUNTIF('Manual Data'!$B$5:$B$204,"Mixed")</x:f>
        <x:v>30</x:v>
      </x:c>
      <x:c r="H10" s="32" t="n">
        <x:f>IFERROR(F10/G10,"")</x:f>
        <x:v>0.6333333333333333</x:v>
      </x:c>
    </x:row>
    <x:row r="11">
      <x:c r="A11" s="17" t="str">
        <x:v>All four core information elements</x:v>
      </x:c>
      <x:c r="B11" s="17" t="str">
        <x:v>derived</x:v>
      </x:c>
      <x:c r="C11" s="17" t="n">
        <x:f>SUMIFS('Derived Flags'!$D$5:$D$204,'Derived Flags'!$B$5:$B$204,"Surgical")</x:f>
        <x:v>31</x:v>
      </x:c>
      <x:c r="D11" s="17" t="n">
        <x:f>COUNTIF('Manual Data'!$B$5:$B$204,"Surgical")</x:f>
        <x:v>50</x:v>
      </x:c>
      <x:c r="E11" s="32" t="n">
        <x:f>IFERROR(C11/D11,"")</x:f>
        <x:v>0.62</x:v>
      </x:c>
      <x:c r="F11" s="17" t="n">
        <x:f>SUMIFS('Derived Flags'!$D$5:$D$204,'Derived Flags'!$B$5:$B$204,"Mixed")</x:f>
        <x:v>17</x:v>
      </x:c>
      <x:c r="G11" s="17" t="n">
        <x:f>COUNTIF('Manual Data'!$B$5:$B$204,"Mixed")</x:f>
        <x:v>30</x:v>
      </x:c>
      <x:c r="H11" s="32" t="n">
        <x:f>IFERROR(F11/G11,"")</x:f>
        <x:v>0.5666666666666667</x:v>
      </x:c>
    </x:row>
    <x:row r="12">
      <x:c r="A12" s="17" t="str">
        <x:v>Any treatment price found</x:v>
      </x:c>
      <x:c r="B12" s="17" t="str">
        <x:v>derived</x:v>
      </x:c>
      <x:c r="C12" s="17" t="n">
        <x:f>SUMIFS('Derived Flags'!$C$5:$C$204,'Derived Flags'!$B$5:$B$204,"Surgical")</x:f>
        <x:v>15</x:v>
      </x:c>
      <x:c r="D12" s="17" t="n">
        <x:f>COUNTIF('Manual Data'!$B$5:$B$204,"Surgical")</x:f>
        <x:v>50</x:v>
      </x:c>
      <x:c r="E12" s="32" t="n">
        <x:f>IFERROR(C12/D12,"")</x:f>
        <x:v>0.3</x:v>
      </x:c>
      <x:c r="F12" s="17" t="n">
        <x:f>SUMIFS('Derived Flags'!$C$5:$C$204,'Derived Flags'!$B$5:$B$204,"Mixed")</x:f>
        <x:v>9</x:v>
      </x:c>
      <x:c r="G12" s="17" t="n">
        <x:f>COUNTIF('Manual Data'!$B$5:$B$204,"Mixed")</x:f>
        <x:v>30</x:v>
      </x:c>
      <x:c r="H12" s="32" t="n">
        <x:f>IFERROR(F12/G12,"")</x:f>
        <x:v>0.3</x:v>
      </x:c>
    </x:row>
    <x:row r="13">
      <x:c r="A13" s="17" t="str">
        <x:v>Consultation-request pathway</x:v>
      </x:c>
      <x:c r="B13" s="17" t="str">
        <x:v>derived</x:v>
      </x:c>
      <x:c r="C13" s="17" t="n">
        <x:f>SUMIFS('Derived Flags'!$I$5:$I$204,'Derived Flags'!$B$5:$B$204,"Surgical")</x:f>
        <x:v>42</x:v>
      </x:c>
      <x:c r="D13" s="17" t="n">
        <x:f>COUNTIF('Manual Data'!$B$5:$B$204,"Surgical")</x:f>
        <x:v>50</x:v>
      </x:c>
      <x:c r="E13" s="32" t="n">
        <x:f>IFERROR(C13/D13,"")</x:f>
        <x:v>0.84</x:v>
      </x:c>
      <x:c r="F13" s="17" t="n">
        <x:f>SUMIFS('Derived Flags'!$I$5:$I$204,'Derived Flags'!$B$5:$B$204,"Mixed")</x:f>
        <x:v>25</x:v>
      </x:c>
      <x:c r="G13" s="17" t="n">
        <x:f>COUNTIF('Manual Data'!$B$5:$B$204,"Mixed")</x:f>
        <x:v>30</x:v>
      </x:c>
      <x:c r="H13" s="32" t="n">
        <x:f>IFERROR(F13/G13,"")</x:f>
        <x:v>0.8333333333333334</x:v>
      </x:c>
    </x:row>
    <x:row r="14">
      <x:c r="A14" s="17" t="str">
        <x:v>Consultation information</x:v>
      </x:c>
      <x:c r="B14" s="17" t="str">
        <x:v>derived</x:v>
      </x:c>
      <x:c r="C14" s="17" t="n">
        <x:f>SUMIFS('Derived Flags'!$H$5:$H$204,'Derived Flags'!$B$5:$B$204,"Surgical")</x:f>
        <x:v>27</x:v>
      </x:c>
      <x:c r="D14" s="17" t="n">
        <x:f>COUNTIF('Manual Data'!$B$5:$B$204,"Surgical")</x:f>
        <x:v>50</x:v>
      </x:c>
      <x:c r="E14" s="32" t="n">
        <x:f>IFERROR(C14/D14,"")</x:f>
        <x:v>0.54</x:v>
      </x:c>
      <x:c r="F14" s="17" t="n">
        <x:f>SUMIFS('Derived Flags'!$H$5:$H$204,'Derived Flags'!$B$5:$B$204,"Mixed")</x:f>
        <x:v>11</x:v>
      </x:c>
      <x:c r="G14" s="17" t="n">
        <x:f>COUNTIF('Manual Data'!$B$5:$B$204,"Mixed")</x:f>
        <x:v>30</x:v>
      </x:c>
      <x:c r="H14" s="32" t="n">
        <x:f>IFERROR(F14/G14,"")</x:f>
        <x:v>0.36666666666666664</x:v>
      </x:c>
    </x:row>
    <x:row r="15">
      <x:c r="A15" s="17" t="str">
        <x:v>Any selected-page action</x:v>
      </x:c>
      <x:c r="B15" s="17" t="str">
        <x:v>derived</x:v>
      </x:c>
      <x:c r="C15" s="17" t="n">
        <x:f>SUMIFS('Derived Flags'!$E$5:$E$204,'Derived Flags'!$B$5:$B$204,"Surgical")</x:f>
        <x:v>43</x:v>
      </x:c>
      <x:c r="D15" s="17" t="n">
        <x:f>COUNTIF('Manual Data'!$B$5:$B$204,"Surgical")</x:f>
        <x:v>50</x:v>
      </x:c>
      <x:c r="E15" s="32" t="n">
        <x:f>IFERROR(C15/D15,"")</x:f>
        <x:v>0.86</x:v>
      </x:c>
      <x:c r="F15" s="17" t="n">
        <x:f>SUMIFS('Derived Flags'!$E$5:$E$204,'Derived Flags'!$B$5:$B$204,"Mixed")</x:f>
        <x:v>27</x:v>
      </x:c>
      <x:c r="G15" s="17" t="n">
        <x:f>COUNTIF('Manual Data'!$B$5:$B$204,"Mixed")</x:f>
        <x:v>30</x:v>
      </x:c>
      <x:c r="H15" s="32" t="n">
        <x:f>IFERROR(F15/G15,"")</x:f>
        <x:v>0.9</x:v>
      </x:c>
    </x:row>
    <x:row r="16">
      <x:c r="A16" s="17" t="str">
        <x:v>Exact practitioner identifiable</x:v>
      </x:c>
      <x:c r="B16" s="17" t="str">
        <x:v>direct</x:v>
      </x:c>
      <x:c r="C16" s="17" t="n">
        <x:f>COUNTIFS('Manual Data'!$B$5:$B$204,"Surgical",'Manual Data'!$T$5:$T$204,"Y")</x:f>
        <x:v>39</x:v>
      </x:c>
      <x:c r="D16" s="17" t="n">
        <x:f>COUNTIF('Manual Data'!$B$5:$B$204,"Surgical")</x:f>
        <x:v>50</x:v>
      </x:c>
      <x:c r="E16" s="32" t="n">
        <x:f>IFERROR(C16/D16,"")</x:f>
        <x:v>0.78</x:v>
      </x:c>
      <x:c r="F16" s="17" t="n">
        <x:f>COUNTIFS('Manual Data'!$B$5:$B$204,"Mixed",'Manual Data'!$T$5:$T$204,"Y")</x:f>
        <x:v>20</x:v>
      </x:c>
      <x:c r="G16" s="17" t="n">
        <x:f>COUNTIF('Manual Data'!$B$5:$B$204,"Mixed")</x:f>
        <x:v>30</x:v>
      </x:c>
      <x:c r="H16" s="32" t="n">
        <x:f>IFERROR(F16/G16,"")</x:f>
        <x:v>0.6666666666666666</x:v>
      </x:c>
    </x:row>
    <x:row r="17">
      <x:c r="A17" s="18" t="str">
        <x:v>Full practitioner chain</x:v>
      </x:c>
      <x:c r="B17" s="18" t="str">
        <x:v>derived</x:v>
      </x:c>
      <x:c r="C17" s="18" t="n">
        <x:f>SUMIFS('Derived Flags'!$K$5:$K$204,'Derived Flags'!$B$5:$B$204,"Surgical")</x:f>
        <x:v>39</x:v>
      </x:c>
      <x:c r="D17" s="18" t="n">
        <x:f>COUNTIF('Manual Data'!$B$5:$B$204,"Surgical")</x:f>
        <x:v>50</x:v>
      </x:c>
      <x:c r="E17" s="33" t="n">
        <x:f>IFERROR(C17/D17,"")</x:f>
        <x:v>0.78</x:v>
      </x:c>
      <x:c r="F17" s="18" t="n">
        <x:f>SUMIFS('Derived Flags'!$K$5:$K$204,'Derived Flags'!$B$5:$B$204,"Mixed")</x:f>
        <x:v>20</x:v>
      </x:c>
      <x:c r="G17" s="18" t="n">
        <x:f>COUNTIF('Manual Data'!$B$5:$B$204,"Mixed")</x:f>
        <x:v>30</x:v>
      </x:c>
      <x:c r="H17" s="33" t="n">
        <x:f>IFERROR(F17/G17,"")</x:f>
        <x:v>0.6666666666666666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6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20" hidden="0" customWidth="1"/>
    <x:col min="29" max="29" width="20" hidden="0" customWidth="1"/>
    <x:col min="30" max="30" width="20" hidden="0" customWidth="1"/>
    <x:col min="31" max="31" width="20" hidden="0" customWidth="1"/>
    <x:col min="32" max="32" width="20" hidden="0" customWidth="1"/>
    <x:col min="33" max="33" width="20" hidden="0" customWidth="1"/>
    <x:col min="34" max="34" width="20" hidden="0" customWidth="1"/>
    <x:col min="35" max="35" width="20" hidden="0" customWidth="1"/>
    <x:col min="36" max="36" width="20" hidden="0" customWidth="1"/>
    <x:col min="37" max="37" width="20" hidden="0" customWidth="1"/>
    <x:col min="38" max="38" width="20" hidden="0" customWidth="1"/>
    <x:col min="39" max="39" width="20" hidden="0" customWidth="1"/>
  </x:cols>
  <x:sheetData>
    <x:row r="1" ht="30" customHeight="1">
      <x:c r="A1" s="3" t="str">
        <x:v>Derived Record-Level Flags</x:v>
      </x:c>
      <x:c r="B1" s="3" t="str">
        <x:v>Derived Record-Level Flags</x:v>
      </x:c>
      <x:c r="C1" s="3" t="str">
        <x:v>Derived Record-Level Flags</x:v>
      </x:c>
      <x:c r="D1" s="3" t="str">
        <x:v>Derived Record-Level Flags</x:v>
      </x:c>
      <x:c r="E1" s="3" t="str">
        <x:v>Derived Record-Level Flags</x:v>
      </x:c>
      <x:c r="F1" s="3" t="str">
        <x:v>Derived Record-Level Flags</x:v>
      </x:c>
      <x:c r="G1" s="3" t="str">
        <x:v>Derived Record-Level Flags</x:v>
      </x:c>
      <x:c r="H1" s="3" t="str">
        <x:v>Derived Record-Level Flags</x:v>
      </x:c>
      <x:c r="I1" s="3" t="str">
        <x:v>Derived Record-Level Flags</x:v>
      </x:c>
      <x:c r="J1" s="3" t="str">
        <x:v>Derived Record-Level Flags</x:v>
      </x:c>
      <x:c r="K1" s="3" t="str">
        <x:v>Derived Record-Level Flags</x:v>
      </x:c>
      <x:c r="L1" s="3" t="str">
        <x:v>Derived Record-Level Flags</x:v>
      </x:c>
      <x:c r="M1" s="3" t="str">
        <x:v>Derived Record-Level Flags</x:v>
      </x:c>
      <x:c r="N1" s="3" t="str">
        <x:v>Derived Record-Level Flags</x:v>
      </x:c>
      <x:c r="O1" s="3" t="str">
        <x:v>Derived Record-Level Flags</x:v>
      </x:c>
      <x:c r="P1" s="3" t="str">
        <x:v>Derived Record-Level Flags</x:v>
      </x:c>
      <x:c r="Q1" s="3" t="str">
        <x:v>Derived Record-Level Flags</x:v>
      </x:c>
      <x:c r="R1" s="3" t="str">
        <x:v>Derived Record-Level Flags</x:v>
      </x:c>
      <x:c r="S1" s="3" t="str">
        <x:v>Derived Record-Level Flags</x:v>
      </x:c>
      <x:c r="T1" s="3" t="str">
        <x:v>Derived Record-Level Flags</x:v>
      </x:c>
      <x:c r="U1" s="3" t="str">
        <x:v>Derived Record-Level Flags</x:v>
      </x:c>
      <x:c r="V1" s="3" t="str">
        <x:v>Derived Record-Level Flags</x:v>
      </x:c>
      <x:c r="W1" s="3" t="str">
        <x:v>Derived Record-Level Flags</x:v>
      </x:c>
      <x:c r="X1" s="3" t="str">
        <x:v>Derived Record-Level Flags</x:v>
      </x:c>
      <x:c r="Y1" s="3" t="str">
        <x:v>Derived Record-Level Flags</x:v>
      </x:c>
      <x:c r="Z1" s="3" t="str">
        <x:v>Derived Record-Level Flags</x:v>
      </x:c>
      <x:c r="AA1" s="3" t="str">
        <x:v>Derived Record-Level Flags</x:v>
      </x:c>
      <x:c r="AB1" s="3" t="str">
        <x:v>Derived Record-Level Flags</x:v>
      </x:c>
      <x:c r="AC1" s="3" t="str">
        <x:v>Derived Record-Level Flags</x:v>
      </x:c>
      <x:c r="AD1" s="3" t="str">
        <x:v>Derived Record-Level Flags</x:v>
      </x:c>
      <x:c r="AE1" s="3" t="str">
        <x:v>Derived Record-Level Flags</x:v>
      </x:c>
      <x:c r="AF1" s="3" t="str">
        <x:v>Derived Record-Level Flags</x:v>
      </x:c>
      <x:c r="AG1" s="3" t="str">
        <x:v>Derived Record-Level Flags</x:v>
      </x:c>
      <x:c r="AH1" s="3" t="str">
        <x:v>Derived Record-Level Flags</x:v>
      </x:c>
      <x:c r="AI1" s="3" t="str">
        <x:v>Derived Record-Level Flags</x:v>
      </x:c>
      <x:c r="AJ1" s="3" t="str">
        <x:v>Derived Record-Level Flags</x:v>
      </x:c>
      <x:c r="AK1" s="3" t="str">
        <x:v>Derived Record-Level Flags</x:v>
      </x:c>
      <x:c r="AL1" s="3" t="str">
        <x:v>Derived Record-Level Flags</x:v>
      </x:c>
      <x:c r="AM1" s="3" t="str">
        <x:v>Derived Record-Level Flags</x:v>
      </x:c>
    </x:row>
    <x:row r="2">
      <x:c r="A2" s="6" t="str">
        <x:v>Every derived flag is formula-driven from the de-identified manual fields. Values are 1 = condition met and 0 = condition not met.</x:v>
      </x:c>
    </x:row>
    <x:row r="4" ht="34" customHeight="1">
      <x:c r="A4" s="11" t="str">
        <x:v>audit_id</x:v>
      </x:c>
      <x:c r="B4" s="11" t="str">
        <x:v>clinic_type</x:v>
      </x:c>
      <x:c r="C4" s="11" t="str">
        <x:v>any_price_found</x:v>
      </x:c>
      <x:c r="D4" s="11" t="str">
        <x:v>complete_core_information</x:v>
      </x:c>
      <x:c r="E4" s="11" t="str">
        <x:v>any_selected_page_action</x:v>
      </x:c>
      <x:c r="F4" s="11" t="str">
        <x:v>any_contact_channel</x:v>
      </x:c>
      <x:c r="G4" s="11" t="str">
        <x:v>any_asynchronous_global_next_step</x:v>
      </x:c>
      <x:c r="H4" s="11" t="str">
        <x:v>consultation_information</x:v>
      </x:c>
      <x:c r="I4" s="11" t="str">
        <x:v>consultation_request_pathway</x:v>
      </x:c>
      <x:c r="J4" s="11" t="str">
        <x:v>online_booking_pathway</x:v>
      </x:c>
      <x:c r="K4" s="11" t="str">
        <x:v>full_practitioner_chain</x:v>
      </x:c>
      <x:c r="L4" s="11" t="str">
        <x:v>neither_risks_nor_suitability</x:v>
      </x:c>
      <x:c r="M4" s="11" t="str">
        <x:v>parking_or_public_transport</x:v>
      </x:c>
      <x:c r="N4" s="11" t="str">
        <x:v>concern_route_page_action</x:v>
      </x:c>
      <x:c r="O4" s="11" t="str">
        <x:v>concern_core_action</x:v>
      </x:c>
      <x:c r="P4" s="11" t="str">
        <x:v>concern_core_action_price</x:v>
      </x:c>
      <x:c r="Q4" s="11" t="str">
        <x:v>transaction_enabled_non_surgical</x:v>
      </x:c>
      <x:c r="R4" s="11" t="str">
        <x:v>transaction_enabled_incomplete_core</x:v>
      </x:c>
      <x:c r="S4" s="11" t="str">
        <x:v>transaction_enabled_complete_core</x:v>
      </x:c>
      <x:c r="T4" s="11" t="str">
        <x:v>transaction_enabled_neither_risks_suitability</x:v>
      </x:c>
      <x:c r="U4" s="11" t="str">
        <x:v>transaction_enabled_practitioner_not_identifiable</x:v>
      </x:c>
      <x:c r="V4" s="11" t="str">
        <x:v>consultation_enabled_surgical_mixed</x:v>
      </x:c>
      <x:c r="W4" s="11" t="str">
        <x:v>consultation_enabled_no_consultation_information</x:v>
      </x:c>
      <x:c r="X4" s="11" t="str">
        <x:v>address_found_no_opening_hours</x:v>
      </x:c>
      <x:c r="Y4" s="11" t="str">
        <x:v>named_but_credential_not_shown</x:v>
      </x:c>
      <x:c r="Z4" s="11" t="str">
        <x:v>no_named_practitioner</x:v>
      </x:c>
      <x:c r="AA4" s="11" t="str">
        <x:v>no_chat_and_no_whatsapp</x:v>
      </x:c>
      <x:c r="AB4" s="11" t="str">
        <x:v>information_and_action</x:v>
      </x:c>
      <x:c r="AC4" s="11" t="str">
        <x:v>action_only</x:v>
      </x:c>
      <x:c r="AD4" s="11" t="str">
        <x:v>information_only</x:v>
      </x:c>
      <x:c r="AE4" s="11" t="str">
        <x:v>neither_information_nor_action</x:v>
      </x:c>
      <x:c r="AF4" s="11" t="str">
        <x:v>consultation_information_and_request</x:v>
      </x:c>
      <x:c r="AG4" s="11" t="str">
        <x:v>consultation_request_without_information</x:v>
      </x:c>
      <x:c r="AH4" s="11" t="str">
        <x:v>explanation_but_risks_missing</x:v>
      </x:c>
      <x:c r="AI4" s="11" t="str">
        <x:v>explanation_but_suitability_missing</x:v>
      </x:c>
      <x:c r="AJ4" s="11" t="str">
        <x:v>no_price_found</x:v>
      </x:c>
      <x:c r="AK4" s="11" t="str">
        <x:v>explanation_and_downtime</x:v>
      </x:c>
      <x:c r="AL4" s="11" t="str">
        <x:v>explanation_downtime_suitability</x:v>
      </x:c>
      <x:c r="AM4" s="11" t="str">
        <x:v>core_information_and_result_examples</x:v>
      </x:c>
    </x:row>
    <x:row r="5">
      <x:c r="A5" s="22" t="str">
        <x:f>'Manual Data'!A5</x:f>
        <x:v>001</x:v>
      </x:c>
      <x:c r="B5" s="23" t="str">
        <x:f>'Manual Data'!B5</x:f>
        <x:v>Mixed</x:v>
      </x:c>
      <x:c r="C5" s="23" t="n">
        <x:f>IF(OR('Manual Data'!O5="Y",'Manual Data'!Q5="Y"),1,0)</x:f>
        <x:v>0</x:v>
      </x:c>
      <x:c r="D5" s="23" t="n">
        <x:f>IF(AND('Manual Data'!J5="Y",'Manual Data'!K5="Y",'Manual Data'!L5="Y",'Manual Data'!M5="Y"),1,0)</x:f>
        <x:v>0</x:v>
      </x:c>
      <x:c r="E5" s="23" t="n">
        <x:f>IF(OR('Manual Data'!AS5="Y",'Manual Data'!AT5="Y",'Manual Data'!AU5="Y",'Manual Data'!AV5="Y",'Manual Data'!AW5="Y"),1,0)</x:f>
        <x:v>0</x:v>
      </x:c>
      <x:c r="F5" s="23" t="n">
        <x:f>IF(OR('Manual Data'!AB5="Y",'Manual Data'!AC5="Y",'Manual Data'!AD5="Y",'Manual Data'!AE5="Y",'Manual Data'!AF5="Y"),1,0)</x:f>
        <x:v>1</x:v>
      </x:c>
      <x:c r="G5" s="23" t="n">
        <x:f>IF(OR('Manual Data'!AN5="Y",'Manual Data'!AO5="Y",'Manual Data'!AP5="Y",'Manual Data'!AQ5="Y"),1,0)</x:f>
        <x:v>1</x:v>
      </x:c>
      <x:c r="H5" s="23" t="n">
        <x:f>IF(OR('Manual Data'!R5="Y",'Manual Data'!S5="Y"),1,0)</x:f>
        <x:v>0</x:v>
      </x:c>
      <x:c r="I5" s="23" t="n">
        <x:f>IF(OR('Manual Data'!AO5="Y",'Manual Data'!AT5="Y"),1,0)</x:f>
        <x:v>1</x:v>
      </x:c>
      <x:c r="J5" s="23" t="n">
        <x:f>IF(OR('Manual Data'!AN5="Y",'Manual Data'!AS5="Y"),1,0)</x:f>
        <x:v>0</x:v>
      </x:c>
      <x:c r="K5" s="23" t="n">
        <x:f>IF(AND('Manual Data'!U5="Y",'Manual Data'!T5="Y",'Manual Data'!V5="Y"),1,0)</x:f>
        <x:v>0</x:v>
      </x:c>
      <x:c r="L5" s="23" t="n">
        <x:f>IF(AND('Manual Data'!M5="N",'Manual Data'!L5="N"),1,0)</x:f>
        <x:v>0</x:v>
      </x:c>
      <x:c r="M5" s="23" t="n">
        <x:f>IF(OR('Manual Data'!Y5="Y",'Manual Data'!Z5="Y"),1,0)</x:f>
        <x:v>0</x:v>
      </x:c>
      <x:c r="N5" s="23" t="n">
        <x:f>IF(AND('Manual Data'!H5="Y",'Manual Data'!I5="Y",E5=1),1,0)</x:f>
        <x:v>0</x:v>
      </x:c>
      <x:c r="O5" s="23" t="n">
        <x:f>IF(AND('Manual Data'!H5="Y",D5=1,E5=1),1,0)</x:f>
        <x:v>0</x:v>
      </x:c>
      <x:c r="P5" s="23" t="n">
        <x:f>IF(AND(O5=1,C5=1),1,0)</x:f>
        <x:v>0</x:v>
      </x:c>
      <x:c r="Q5" s="23" t="n">
        <x:f>IF(AND('Manual Data'!B5="Non-surgical",'Manual Data'!I5="Y",C5=1,J5=1,E5=1),1,0)</x:f>
        <x:v>0</x:v>
      </x:c>
      <x:c r="R5" s="23" t="n">
        <x:f>IF(AND(Q5=1,D5=0),1,0)</x:f>
        <x:v>0</x:v>
      </x:c>
      <x:c r="S5" s="23" t="n">
        <x:f>IF(AND(Q5=1,D5=1),1,0)</x:f>
        <x:v>0</x:v>
      </x:c>
      <x:c r="T5" s="23" t="n">
        <x:f>IF(AND(Q5=1,L5=1),1,0)</x:f>
        <x:v>0</x:v>
      </x:c>
      <x:c r="U5" s="23" t="n">
        <x:f>IF(AND(Q5=1,'Manual Data'!T5="N"),1,0)</x:f>
        <x:v>0</x:v>
      </x:c>
      <x:c r="V5" s="23" t="n">
        <x:f>IF(AND(OR('Manual Data'!B5="Surgical",'Manual Data'!B5="Mixed"),'Manual Data'!I5="Y",I5=1,E5=1),1,0)</x:f>
        <x:v>0</x:v>
      </x:c>
      <x:c r="W5" s="23" t="n">
        <x:f>IF(AND(V5=1,H5=0),1,0)</x:f>
        <x:v>0</x:v>
      </x:c>
      <x:c r="X5" s="23" t="n">
        <x:f>IF(AND('Manual Data'!X5="Y",'Manual Data'!G5="N"),1,0)</x:f>
        <x:v>0</x:v>
      </x:c>
      <x:c r="Y5" s="23" t="n">
        <x:f>IF(AND('Manual Data'!U5="Y",'Manual Data'!V5="N"),1,0)</x:f>
        <x:v>0</x:v>
      </x:c>
      <x:c r="Z5" s="23" t="n">
        <x:f>IF('Manual Data'!U5="N",1,0)</x:f>
        <x:v>0</x:v>
      </x:c>
      <x:c r="AA5" s="23" t="n">
        <x:f>IF(AND('Manual Data'!AB5="N",'Manual Data'!AC5="N"),1,0)</x:f>
        <x:v>1</x:v>
      </x:c>
      <x:c r="AB5" s="23" t="n">
        <x:f>IF(AND(D5=1,E5=1),1,0)</x:f>
        <x:v>0</x:v>
      </x:c>
      <x:c r="AC5" s="23" t="n">
        <x:f>IF(AND(D5=0,E5=1),1,0)</x:f>
        <x:v>0</x:v>
      </x:c>
      <x:c r="AD5" s="23" t="n">
        <x:f>IF(AND(D5=1,E5=0),1,0)</x:f>
        <x:v>0</x:v>
      </x:c>
      <x:c r="AE5" s="23" t="n">
        <x:f>IF(AND(D5=0,E5=0),1,0)</x:f>
        <x:v>1</x:v>
      </x:c>
      <x:c r="AF5" s="23" t="n">
        <x:f>IF(AND(H5=1,I5=1),1,0)</x:f>
        <x:v>0</x:v>
      </x:c>
      <x:c r="AG5" s="23" t="n">
        <x:f>IF(AND(H5=0,I5=1),1,0)</x:f>
        <x:v>1</x:v>
      </x:c>
      <x:c r="AH5" s="23" t="n">
        <x:f>IF(AND('Manual Data'!J5="Y",'Manual Data'!M5="N"),1,0)</x:f>
        <x:v>0</x:v>
      </x:c>
      <x:c r="AI5" s="23" t="n">
        <x:f>IF(AND('Manual Data'!J5="Y",'Manual Data'!L5="N"),1,0)</x:f>
        <x:v>1</x:v>
      </x:c>
      <x:c r="AJ5" s="23" t="n">
        <x:f>IF(AND('Manual Data'!O5="N",'Manual Data'!Q5="N"),1,0)</x:f>
        <x:v>1</x:v>
      </x:c>
      <x:c r="AK5" s="23" t="n">
        <x:f>IF(AND('Manual Data'!J5="Y",'Manual Data'!K5="Y"),1,0)</x:f>
        <x:v>0</x:v>
      </x:c>
      <x:c r="AL5" s="23" t="n">
        <x:f>IF(AND('Manual Data'!J5="Y",'Manual Data'!K5="Y",'Manual Data'!L5="Y"),1,0)</x:f>
        <x:v>0</x:v>
      </x:c>
      <x:c r="AM5" s="23" t="n">
        <x:f>IF(AND(D5=1,'Manual Data'!N5="Y"),1,0)</x:f>
        <x:v>0</x:v>
      </x:c>
    </x:row>
    <x:row r="6">
      <x:c r="A6" s="24" t="str">
        <x:f>'Manual Data'!A6</x:f>
        <x:v>002</x:v>
      </x:c>
      <x:c r="B6" s="25" t="str">
        <x:f>'Manual Data'!B6</x:f>
        <x:v>Non-surgical</x:v>
      </x:c>
      <x:c r="C6" s="25" t="n">
        <x:f>IF(OR('Manual Data'!O6="Y",'Manual Data'!Q6="Y"),1,0)</x:f>
        <x:v>1</x:v>
      </x:c>
      <x:c r="D6" s="25" t="n">
        <x:f>IF(AND('Manual Data'!J6="Y",'Manual Data'!K6="Y",'Manual Data'!L6="Y",'Manual Data'!M6="Y"),1,0)</x:f>
        <x:v>1</x:v>
      </x:c>
      <x:c r="E6" s="25" t="n">
        <x:f>IF(OR('Manual Data'!AS6="Y",'Manual Data'!AT6="Y",'Manual Data'!AU6="Y",'Manual Data'!AV6="Y",'Manual Data'!AW6="Y"),1,0)</x:f>
        <x:v>1</x:v>
      </x:c>
      <x:c r="F6" s="25" t="n">
        <x:f>IF(OR('Manual Data'!AB6="Y",'Manual Data'!AC6="Y",'Manual Data'!AD6="Y",'Manual Data'!AE6="Y",'Manual Data'!AF6="Y"),1,0)</x:f>
        <x:v>1</x:v>
      </x:c>
      <x:c r="G6" s="25" t="n">
        <x:f>IF(OR('Manual Data'!AN6="Y",'Manual Data'!AO6="Y",'Manual Data'!AP6="Y",'Manual Data'!AQ6="Y"),1,0)</x:f>
        <x:v>1</x:v>
      </x:c>
      <x:c r="H6" s="25" t="n">
        <x:f>IF(OR('Manual Data'!R6="Y",'Manual Data'!S6="Y"),1,0)</x:f>
        <x:v>1</x:v>
      </x:c>
      <x:c r="I6" s="25" t="n">
        <x:f>IF(OR('Manual Data'!AO6="Y",'Manual Data'!AT6="Y"),1,0)</x:f>
        <x:v>1</x:v>
      </x:c>
      <x:c r="J6" s="25" t="n">
        <x:f>IF(OR('Manual Data'!AN6="Y",'Manual Data'!AS6="Y"),1,0)</x:f>
        <x:v>1</x:v>
      </x:c>
      <x:c r="K6" s="25" t="n">
        <x:f>IF(AND('Manual Data'!U6="Y",'Manual Data'!T6="Y",'Manual Data'!V6="Y"),1,0)</x:f>
        <x:v>1</x:v>
      </x:c>
      <x:c r="L6" s="25" t="n">
        <x:f>IF(AND('Manual Data'!M6="N",'Manual Data'!L6="N"),1,0)</x:f>
        <x:v>0</x:v>
      </x:c>
      <x:c r="M6" s="25" t="n">
        <x:f>IF(OR('Manual Data'!Y6="Y",'Manual Data'!Z6="Y"),1,0)</x:f>
        <x:v>1</x:v>
      </x:c>
      <x:c r="N6" s="25" t="n">
        <x:f>IF(AND('Manual Data'!H6="Y",'Manual Data'!I6="Y",E6=1),1,0)</x:f>
        <x:v>1</x:v>
      </x:c>
      <x:c r="O6" s="25" t="n">
        <x:f>IF(AND('Manual Data'!H6="Y",D6=1,E6=1),1,0)</x:f>
        <x:v>1</x:v>
      </x:c>
      <x:c r="P6" s="25" t="n">
        <x:f>IF(AND(O6=1,C6=1),1,0)</x:f>
        <x:v>1</x:v>
      </x:c>
      <x:c r="Q6" s="25" t="n">
        <x:f>IF(AND('Manual Data'!B6="Non-surgical",'Manual Data'!I6="Y",C6=1,J6=1,E6=1),1,0)</x:f>
        <x:v>1</x:v>
      </x:c>
      <x:c r="R6" s="25" t="n">
        <x:f>IF(AND(Q6=1,D6=0),1,0)</x:f>
        <x:v>0</x:v>
      </x:c>
      <x:c r="S6" s="25" t="n">
        <x:f>IF(AND(Q6=1,D6=1),1,0)</x:f>
        <x:v>1</x:v>
      </x:c>
      <x:c r="T6" s="25" t="n">
        <x:f>IF(AND(Q6=1,L6=1),1,0)</x:f>
        <x:v>0</x:v>
      </x:c>
      <x:c r="U6" s="25" t="n">
        <x:f>IF(AND(Q6=1,'Manual Data'!T6="N"),1,0)</x:f>
        <x:v>0</x:v>
      </x:c>
      <x:c r="V6" s="25" t="n">
        <x:f>IF(AND(OR('Manual Data'!B6="Surgical",'Manual Data'!B6="Mixed"),'Manual Data'!I6="Y",I6=1,E6=1),1,0)</x:f>
        <x:v>0</x:v>
      </x:c>
      <x:c r="W6" s="25" t="n">
        <x:f>IF(AND(V6=1,H6=0),1,0)</x:f>
        <x:v>0</x:v>
      </x:c>
      <x:c r="X6" s="25" t="n">
        <x:f>IF(AND('Manual Data'!X6="Y",'Manual Data'!G6="N"),1,0)</x:f>
        <x:v>0</x:v>
      </x:c>
      <x:c r="Y6" s="25" t="n">
        <x:f>IF(AND('Manual Data'!U6="Y",'Manual Data'!V6="N"),1,0)</x:f>
        <x:v>0</x:v>
      </x:c>
      <x:c r="Z6" s="25" t="n">
        <x:f>IF('Manual Data'!U6="N",1,0)</x:f>
        <x:v>0</x:v>
      </x:c>
      <x:c r="AA6" s="25" t="n">
        <x:f>IF(AND('Manual Data'!AB6="N",'Manual Data'!AC6="N"),1,0)</x:f>
        <x:v>0</x:v>
      </x:c>
      <x:c r="AB6" s="25" t="n">
        <x:f>IF(AND(D6=1,E6=1),1,0)</x:f>
        <x:v>1</x:v>
      </x:c>
      <x:c r="AC6" s="25" t="n">
        <x:f>IF(AND(D6=0,E6=1),1,0)</x:f>
        <x:v>0</x:v>
      </x:c>
      <x:c r="AD6" s="25" t="n">
        <x:f>IF(AND(D6=1,E6=0),1,0)</x:f>
        <x:v>0</x:v>
      </x:c>
      <x:c r="AE6" s="25" t="n">
        <x:f>IF(AND(D6=0,E6=0),1,0)</x:f>
        <x:v>0</x:v>
      </x:c>
      <x:c r="AF6" s="25" t="n">
        <x:f>IF(AND(H6=1,I6=1),1,0)</x:f>
        <x:v>1</x:v>
      </x:c>
      <x:c r="AG6" s="25" t="n">
        <x:f>IF(AND(H6=0,I6=1),1,0)</x:f>
        <x:v>0</x:v>
      </x:c>
      <x:c r="AH6" s="25" t="n">
        <x:f>IF(AND('Manual Data'!J6="Y",'Manual Data'!M6="N"),1,0)</x:f>
        <x:v>0</x:v>
      </x:c>
      <x:c r="AI6" s="25" t="n">
        <x:f>IF(AND('Manual Data'!J6="Y",'Manual Data'!L6="N"),1,0)</x:f>
        <x:v>0</x:v>
      </x:c>
      <x:c r="AJ6" s="25" t="n">
        <x:f>IF(AND('Manual Data'!O6="N",'Manual Data'!Q6="N"),1,0)</x:f>
        <x:v>0</x:v>
      </x:c>
      <x:c r="AK6" s="25" t="n">
        <x:f>IF(AND('Manual Data'!J6="Y",'Manual Data'!K6="Y"),1,0)</x:f>
        <x:v>1</x:v>
      </x:c>
      <x:c r="AL6" s="25" t="n">
        <x:f>IF(AND('Manual Data'!J6="Y",'Manual Data'!K6="Y",'Manual Data'!L6="Y"),1,0)</x:f>
        <x:v>1</x:v>
      </x:c>
      <x:c r="AM6" s="25" t="n">
        <x:f>IF(AND(D6=1,'Manual Data'!N6="Y"),1,0)</x:f>
        <x:v>1</x:v>
      </x:c>
    </x:row>
    <x:row r="7">
      <x:c r="A7" s="24" t="str">
        <x:f>'Manual Data'!A7</x:f>
        <x:v>003</x:v>
      </x:c>
      <x:c r="B7" s="25" t="str">
        <x:f>'Manual Data'!B7</x:f>
        <x:v>Non-surgical</x:v>
      </x:c>
      <x:c r="C7" s="25" t="n">
        <x:f>IF(OR('Manual Data'!O7="Y",'Manual Data'!Q7="Y"),1,0)</x:f>
        <x:v>1</x:v>
      </x:c>
      <x:c r="D7" s="25" t="n">
        <x:f>IF(AND('Manual Data'!J7="Y",'Manual Data'!K7="Y",'Manual Data'!L7="Y",'Manual Data'!M7="Y"),1,0)</x:f>
        <x:v>0</x:v>
      </x:c>
      <x:c r="E7" s="25" t="n">
        <x:f>IF(OR('Manual Data'!AS7="Y",'Manual Data'!AT7="Y",'Manual Data'!AU7="Y",'Manual Data'!AV7="Y",'Manual Data'!AW7="Y"),1,0)</x:f>
        <x:v>1</x:v>
      </x:c>
      <x:c r="F7" s="25" t="n">
        <x:f>IF(OR('Manual Data'!AB7="Y",'Manual Data'!AC7="Y",'Manual Data'!AD7="Y",'Manual Data'!AE7="Y",'Manual Data'!AF7="Y"),1,0)</x:f>
        <x:v>1</x:v>
      </x:c>
      <x:c r="G7" s="25" t="n">
        <x:f>IF(OR('Manual Data'!AN7="Y",'Manual Data'!AO7="Y",'Manual Data'!AP7="Y",'Manual Data'!AQ7="Y"),1,0)</x:f>
        <x:v>1</x:v>
      </x:c>
      <x:c r="H7" s="25" t="n">
        <x:f>IF(OR('Manual Data'!R7="Y",'Manual Data'!S7="Y"),1,0)</x:f>
        <x:v>0</x:v>
      </x:c>
      <x:c r="I7" s="25" t="n">
        <x:f>IF(OR('Manual Data'!AO7="Y",'Manual Data'!AT7="Y"),1,0)</x:f>
        <x:v>1</x:v>
      </x:c>
      <x:c r="J7" s="25" t="n">
        <x:f>IF(OR('Manual Data'!AN7="Y",'Manual Data'!AS7="Y"),1,0)</x:f>
        <x:v>0</x:v>
      </x:c>
      <x:c r="K7" s="25" t="n">
        <x:f>IF(AND('Manual Data'!U7="Y",'Manual Data'!T7="Y",'Manual Data'!V7="Y"),1,0)</x:f>
        <x:v>1</x:v>
      </x:c>
      <x:c r="L7" s="25" t="n">
        <x:f>IF(AND('Manual Data'!M7="N",'Manual Data'!L7="N"),1,0)</x:f>
        <x:v>1</x:v>
      </x:c>
      <x:c r="M7" s="25" t="n">
        <x:f>IF(OR('Manual Data'!Y7="Y",'Manual Data'!Z7="Y"),1,0)</x:f>
        <x:v>1</x:v>
      </x:c>
      <x:c r="N7" s="25" t="n">
        <x:f>IF(AND('Manual Data'!H7="Y",'Manual Data'!I7="Y",E7=1),1,0)</x:f>
        <x:v>1</x:v>
      </x:c>
      <x:c r="O7" s="25" t="n">
        <x:f>IF(AND('Manual Data'!H7="Y",D7=1,E7=1),1,0)</x:f>
        <x:v>0</x:v>
      </x:c>
      <x:c r="P7" s="25" t="n">
        <x:f>IF(AND(O7=1,C7=1),1,0)</x:f>
        <x:v>0</x:v>
      </x:c>
      <x:c r="Q7" s="25" t="n">
        <x:f>IF(AND('Manual Data'!B7="Non-surgical",'Manual Data'!I7="Y",C7=1,J7=1,E7=1),1,0)</x:f>
        <x:v>0</x:v>
      </x:c>
      <x:c r="R7" s="25" t="n">
        <x:f>IF(AND(Q7=1,D7=0),1,0)</x:f>
        <x:v>0</x:v>
      </x:c>
      <x:c r="S7" s="25" t="n">
        <x:f>IF(AND(Q7=1,D7=1),1,0)</x:f>
        <x:v>0</x:v>
      </x:c>
      <x:c r="T7" s="25" t="n">
        <x:f>IF(AND(Q7=1,L7=1),1,0)</x:f>
        <x:v>0</x:v>
      </x:c>
      <x:c r="U7" s="25" t="n">
        <x:f>IF(AND(Q7=1,'Manual Data'!T7="N"),1,0)</x:f>
        <x:v>0</x:v>
      </x:c>
      <x:c r="V7" s="25" t="n">
        <x:f>IF(AND(OR('Manual Data'!B7="Surgical",'Manual Data'!B7="Mixed"),'Manual Data'!I7="Y",I7=1,E7=1),1,0)</x:f>
        <x:v>0</x:v>
      </x:c>
      <x:c r="W7" s="25" t="n">
        <x:f>IF(AND(V7=1,H7=0),1,0)</x:f>
        <x:v>0</x:v>
      </x:c>
      <x:c r="X7" s="25" t="n">
        <x:f>IF(AND('Manual Data'!X7="Y",'Manual Data'!G7="N"),1,0)</x:f>
        <x:v>0</x:v>
      </x:c>
      <x:c r="Y7" s="25" t="n">
        <x:f>IF(AND('Manual Data'!U7="Y",'Manual Data'!V7="N"),1,0)</x:f>
        <x:v>0</x:v>
      </x:c>
      <x:c r="Z7" s="25" t="n">
        <x:f>IF('Manual Data'!U7="N",1,0)</x:f>
        <x:v>0</x:v>
      </x:c>
      <x:c r="AA7" s="25" t="n">
        <x:f>IF(AND('Manual Data'!AB7="N",'Manual Data'!AC7="N"),1,0)</x:f>
        <x:v>1</x:v>
      </x:c>
      <x:c r="AB7" s="25" t="n">
        <x:f>IF(AND(D7=1,E7=1),1,0)</x:f>
        <x:v>0</x:v>
      </x:c>
      <x:c r="AC7" s="25" t="n">
        <x:f>IF(AND(D7=0,E7=1),1,0)</x:f>
        <x:v>1</x:v>
      </x:c>
      <x:c r="AD7" s="25" t="n">
        <x:f>IF(AND(D7=1,E7=0),1,0)</x:f>
        <x:v>0</x:v>
      </x:c>
      <x:c r="AE7" s="25" t="n">
        <x:f>IF(AND(D7=0,E7=0),1,0)</x:f>
        <x:v>0</x:v>
      </x:c>
      <x:c r="AF7" s="25" t="n">
        <x:f>IF(AND(H7=1,I7=1),1,0)</x:f>
        <x:v>0</x:v>
      </x:c>
      <x:c r="AG7" s="25" t="n">
        <x:f>IF(AND(H7=0,I7=1),1,0)</x:f>
        <x:v>1</x:v>
      </x:c>
      <x:c r="AH7" s="25" t="n">
        <x:f>IF(AND('Manual Data'!J7="Y",'Manual Data'!M7="N"),1,0)</x:f>
        <x:v>1</x:v>
      </x:c>
      <x:c r="AI7" s="25" t="n">
        <x:f>IF(AND('Manual Data'!J7="Y",'Manual Data'!L7="N"),1,0)</x:f>
        <x:v>1</x:v>
      </x:c>
      <x:c r="AJ7" s="25" t="n">
        <x:f>IF(AND('Manual Data'!O7="N",'Manual Data'!Q7="N"),1,0)</x:f>
        <x:v>0</x:v>
      </x:c>
      <x:c r="AK7" s="25" t="n">
        <x:f>IF(AND('Manual Data'!J7="Y",'Manual Data'!K7="Y"),1,0)</x:f>
        <x:v>1</x:v>
      </x:c>
      <x:c r="AL7" s="25" t="n">
        <x:f>IF(AND('Manual Data'!J7="Y",'Manual Data'!K7="Y",'Manual Data'!L7="Y"),1,0)</x:f>
        <x:v>0</x:v>
      </x:c>
      <x:c r="AM7" s="25" t="n">
        <x:f>IF(AND(D7=1,'Manual Data'!N7="Y"),1,0)</x:f>
        <x:v>0</x:v>
      </x:c>
    </x:row>
    <x:row r="8">
      <x:c r="A8" s="24" t="str">
        <x:f>'Manual Data'!A8</x:f>
        <x:v>004</x:v>
      </x:c>
      <x:c r="B8" s="25" t="str">
        <x:f>'Manual Data'!B8</x:f>
        <x:v>Non-surgical</x:v>
      </x:c>
      <x:c r="C8" s="25" t="n">
        <x:f>IF(OR('Manual Data'!O8="Y",'Manual Data'!Q8="Y"),1,0)</x:f>
        <x:v>1</x:v>
      </x:c>
      <x:c r="D8" s="25" t="n">
        <x:f>IF(AND('Manual Data'!J8="Y",'Manual Data'!K8="Y",'Manual Data'!L8="Y",'Manual Data'!M8="Y"),1,0)</x:f>
        <x:v>0</x:v>
      </x:c>
      <x:c r="E8" s="25" t="n">
        <x:f>IF(OR('Manual Data'!AS8="Y",'Manual Data'!AT8="Y",'Manual Data'!AU8="Y",'Manual Data'!AV8="Y",'Manual Data'!AW8="Y"),1,0)</x:f>
        <x:v>1</x:v>
      </x:c>
      <x:c r="F8" s="25" t="n">
        <x:f>IF(OR('Manual Data'!AB8="Y",'Manual Data'!AC8="Y",'Manual Data'!AD8="Y",'Manual Data'!AE8="Y",'Manual Data'!AF8="Y"),1,0)</x:f>
        <x:v>1</x:v>
      </x:c>
      <x:c r="G8" s="25" t="n">
        <x:f>IF(OR('Manual Data'!AN8="Y",'Manual Data'!AO8="Y",'Manual Data'!AP8="Y",'Manual Data'!AQ8="Y"),1,0)</x:f>
        <x:v>1</x:v>
      </x:c>
      <x:c r="H8" s="25" t="n">
        <x:f>IF(OR('Manual Data'!R8="Y",'Manual Data'!S8="Y"),1,0)</x:f>
        <x:v>1</x:v>
      </x:c>
      <x:c r="I8" s="25" t="n">
        <x:f>IF(OR('Manual Data'!AO8="Y",'Manual Data'!AT8="Y"),1,0)</x:f>
        <x:v>0</x:v>
      </x:c>
      <x:c r="J8" s="25" t="n">
        <x:f>IF(OR('Manual Data'!AN8="Y",'Manual Data'!AS8="Y"),1,0)</x:f>
        <x:v>1</x:v>
      </x:c>
      <x:c r="K8" s="25" t="n">
        <x:f>IF(AND('Manual Data'!U8="Y",'Manual Data'!T8="Y",'Manual Data'!V8="Y"),1,0)</x:f>
        <x:v>0</x:v>
      </x:c>
      <x:c r="L8" s="25" t="n">
        <x:f>IF(AND('Manual Data'!M8="N",'Manual Data'!L8="N"),1,0)</x:f>
        <x:v>1</x:v>
      </x:c>
      <x:c r="M8" s="25" t="n">
        <x:f>IF(OR('Manual Data'!Y8="Y",'Manual Data'!Z8="Y"),1,0)</x:f>
        <x:v>0</x:v>
      </x:c>
      <x:c r="N8" s="25" t="n">
        <x:f>IF(AND('Manual Data'!H8="Y",'Manual Data'!I8="Y",E8=1),1,0)</x:f>
        <x:v>0</x:v>
      </x:c>
      <x:c r="O8" s="25" t="n">
        <x:f>IF(AND('Manual Data'!H8="Y",D8=1,E8=1),1,0)</x:f>
        <x:v>0</x:v>
      </x:c>
      <x:c r="P8" s="25" t="n">
        <x:f>IF(AND(O8=1,C8=1),1,0)</x:f>
        <x:v>0</x:v>
      </x:c>
      <x:c r="Q8" s="25" t="n">
        <x:f>IF(AND('Manual Data'!B8="Non-surgical",'Manual Data'!I8="Y",C8=1,J8=1,E8=1),1,0)</x:f>
        <x:v>0</x:v>
      </x:c>
      <x:c r="R8" s="25" t="n">
        <x:f>IF(AND(Q8=1,D8=0),1,0)</x:f>
        <x:v>0</x:v>
      </x:c>
      <x:c r="S8" s="25" t="n">
        <x:f>IF(AND(Q8=1,D8=1),1,0)</x:f>
        <x:v>0</x:v>
      </x:c>
      <x:c r="T8" s="25" t="n">
        <x:f>IF(AND(Q8=1,L8=1),1,0)</x:f>
        <x:v>0</x:v>
      </x:c>
      <x:c r="U8" s="25" t="n">
        <x:f>IF(AND(Q8=1,'Manual Data'!T8="N"),1,0)</x:f>
        <x:v>0</x:v>
      </x:c>
      <x:c r="V8" s="25" t="n">
        <x:f>IF(AND(OR('Manual Data'!B8="Surgical",'Manual Data'!B8="Mixed"),'Manual Data'!I8="Y",I8=1,E8=1),1,0)</x:f>
        <x:v>0</x:v>
      </x:c>
      <x:c r="W8" s="25" t="n">
        <x:f>IF(AND(V8=1,H8=0),1,0)</x:f>
        <x:v>0</x:v>
      </x:c>
      <x:c r="X8" s="25" t="n">
        <x:f>IF(AND('Manual Data'!X8="Y",'Manual Data'!G8="N"),1,0)</x:f>
        <x:v>1</x:v>
      </x:c>
      <x:c r="Y8" s="25" t="n">
        <x:f>IF(AND('Manual Data'!U8="Y",'Manual Data'!V8="N"),1,0)</x:f>
        <x:v>1</x:v>
      </x:c>
      <x:c r="Z8" s="25" t="n">
        <x:f>IF('Manual Data'!U8="N",1,0)</x:f>
        <x:v>0</x:v>
      </x:c>
      <x:c r="AA8" s="25" t="n">
        <x:f>IF(AND('Manual Data'!AB8="N",'Manual Data'!AC8="N"),1,0)</x:f>
        <x:v>0</x:v>
      </x:c>
      <x:c r="AB8" s="25" t="n">
        <x:f>IF(AND(D8=1,E8=1),1,0)</x:f>
        <x:v>0</x:v>
      </x:c>
      <x:c r="AC8" s="25" t="n">
        <x:f>IF(AND(D8=0,E8=1),1,0)</x:f>
        <x:v>1</x:v>
      </x:c>
      <x:c r="AD8" s="25" t="n">
        <x:f>IF(AND(D8=1,E8=0),1,0)</x:f>
        <x:v>0</x:v>
      </x:c>
      <x:c r="AE8" s="25" t="n">
        <x:f>IF(AND(D8=0,E8=0),1,0)</x:f>
        <x:v>0</x:v>
      </x:c>
      <x:c r="AF8" s="25" t="n">
        <x:f>IF(AND(H8=1,I8=1),1,0)</x:f>
        <x:v>0</x:v>
      </x:c>
      <x:c r="AG8" s="25" t="n">
        <x:f>IF(AND(H8=0,I8=1),1,0)</x:f>
        <x:v>0</x:v>
      </x:c>
      <x:c r="AH8" s="25" t="n">
        <x:f>IF(AND('Manual Data'!J8="Y",'Manual Data'!M8="N"),1,0)</x:f>
        <x:v>0</x:v>
      </x:c>
      <x:c r="AI8" s="25" t="n">
        <x:f>IF(AND('Manual Data'!J8="Y",'Manual Data'!L8="N"),1,0)</x:f>
        <x:v>0</x:v>
      </x:c>
      <x:c r="AJ8" s="25" t="n">
        <x:f>IF(AND('Manual Data'!O8="N",'Manual Data'!Q8="N"),1,0)</x:f>
        <x:v>0</x:v>
      </x:c>
      <x:c r="AK8" s="25" t="n">
        <x:f>IF(AND('Manual Data'!J8="Y",'Manual Data'!K8="Y"),1,0)</x:f>
        <x:v>0</x:v>
      </x:c>
      <x:c r="AL8" s="25" t="n">
        <x:f>IF(AND('Manual Data'!J8="Y",'Manual Data'!K8="Y",'Manual Data'!L8="Y"),1,0)</x:f>
        <x:v>0</x:v>
      </x:c>
      <x:c r="AM8" s="25" t="n">
        <x:f>IF(AND(D8=1,'Manual Data'!N8="Y"),1,0)</x:f>
        <x:v>0</x:v>
      </x:c>
    </x:row>
    <x:row r="9">
      <x:c r="A9" s="24" t="str">
        <x:f>'Manual Data'!A9</x:f>
        <x:v>005</x:v>
      </x:c>
      <x:c r="B9" s="25" t="str">
        <x:f>'Manual Data'!B9</x:f>
        <x:v>Non-surgical</x:v>
      </x:c>
      <x:c r="C9" s="25" t="n">
        <x:f>IF(OR('Manual Data'!O9="Y",'Manual Data'!Q9="Y"),1,0)</x:f>
        <x:v>1</x:v>
      </x:c>
      <x:c r="D9" s="25" t="n">
        <x:f>IF(AND('Manual Data'!J9="Y",'Manual Data'!K9="Y",'Manual Data'!L9="Y",'Manual Data'!M9="Y"),1,0)</x:f>
        <x:v>0</x:v>
      </x:c>
      <x:c r="E9" s="25" t="n">
        <x:f>IF(OR('Manual Data'!AS9="Y",'Manual Data'!AT9="Y",'Manual Data'!AU9="Y",'Manual Data'!AV9="Y",'Manual Data'!AW9="Y"),1,0)</x:f>
        <x:v>1</x:v>
      </x:c>
      <x:c r="F9" s="25" t="n">
        <x:f>IF(OR('Manual Data'!AB9="Y",'Manual Data'!AC9="Y",'Manual Data'!AD9="Y",'Manual Data'!AE9="Y",'Manual Data'!AF9="Y"),1,0)</x:f>
        <x:v>1</x:v>
      </x:c>
      <x:c r="G9" s="25" t="n">
        <x:f>IF(OR('Manual Data'!AN9="Y",'Manual Data'!AO9="Y",'Manual Data'!AP9="Y",'Manual Data'!AQ9="Y"),1,0)</x:f>
        <x:v>1</x:v>
      </x:c>
      <x:c r="H9" s="25" t="n">
        <x:f>IF(OR('Manual Data'!R9="Y",'Manual Data'!S9="Y"),1,0)</x:f>
        <x:v>1</x:v>
      </x:c>
      <x:c r="I9" s="25" t="n">
        <x:f>IF(OR('Manual Data'!AO9="Y",'Manual Data'!AT9="Y"),1,0)</x:f>
        <x:v>0</x:v>
      </x:c>
      <x:c r="J9" s="25" t="n">
        <x:f>IF(OR('Manual Data'!AN9="Y",'Manual Data'!AS9="Y"),1,0)</x:f>
        <x:v>1</x:v>
      </x:c>
      <x:c r="K9" s="25" t="n">
        <x:f>IF(AND('Manual Data'!U9="Y",'Manual Data'!T9="Y",'Manual Data'!V9="Y"),1,0)</x:f>
        <x:v>1</x:v>
      </x:c>
      <x:c r="L9" s="25" t="n">
        <x:f>IF(AND('Manual Data'!M9="N",'Manual Data'!L9="N"),1,0)</x:f>
        <x:v>1</x:v>
      </x:c>
      <x:c r="M9" s="25" t="n">
        <x:f>IF(OR('Manual Data'!Y9="Y",'Manual Data'!Z9="Y"),1,0)</x:f>
        <x:v>0</x:v>
      </x:c>
      <x:c r="N9" s="25" t="n">
        <x:f>IF(AND('Manual Data'!H9="Y",'Manual Data'!I9="Y",E9=1),1,0)</x:f>
        <x:v>1</x:v>
      </x:c>
      <x:c r="O9" s="25" t="n">
        <x:f>IF(AND('Manual Data'!H9="Y",D9=1,E9=1),1,0)</x:f>
        <x:v>0</x:v>
      </x:c>
      <x:c r="P9" s="25" t="n">
        <x:f>IF(AND(O9=1,C9=1),1,0)</x:f>
        <x:v>0</x:v>
      </x:c>
      <x:c r="Q9" s="25" t="n">
        <x:f>IF(AND('Manual Data'!B9="Non-surgical",'Manual Data'!I9="Y",C9=1,J9=1,E9=1),1,0)</x:f>
        <x:v>1</x:v>
      </x:c>
      <x:c r="R9" s="25" t="n">
        <x:f>IF(AND(Q9=1,D9=0),1,0)</x:f>
        <x:v>1</x:v>
      </x:c>
      <x:c r="S9" s="25" t="n">
        <x:f>IF(AND(Q9=1,D9=1),1,0)</x:f>
        <x:v>0</x:v>
      </x:c>
      <x:c r="T9" s="25" t="n">
        <x:f>IF(AND(Q9=1,L9=1),1,0)</x:f>
        <x:v>1</x:v>
      </x:c>
      <x:c r="U9" s="25" t="n">
        <x:f>IF(AND(Q9=1,'Manual Data'!T9="N"),1,0)</x:f>
        <x:v>0</x:v>
      </x:c>
      <x:c r="V9" s="25" t="n">
        <x:f>IF(AND(OR('Manual Data'!B9="Surgical",'Manual Data'!B9="Mixed"),'Manual Data'!I9="Y",I9=1,E9=1),1,0)</x:f>
        <x:v>0</x:v>
      </x:c>
      <x:c r="W9" s="25" t="n">
        <x:f>IF(AND(V9=1,H9=0),1,0)</x:f>
        <x:v>0</x:v>
      </x:c>
      <x:c r="X9" s="25" t="n">
        <x:f>IF(AND('Manual Data'!X9="Y",'Manual Data'!G9="N"),1,0)</x:f>
        <x:v>1</x:v>
      </x:c>
      <x:c r="Y9" s="25" t="n">
        <x:f>IF(AND('Manual Data'!U9="Y",'Manual Data'!V9="N"),1,0)</x:f>
        <x:v>0</x:v>
      </x:c>
      <x:c r="Z9" s="25" t="n">
        <x:f>IF('Manual Data'!U9="N",1,0)</x:f>
        <x:v>0</x:v>
      </x:c>
      <x:c r="AA9" s="25" t="n">
        <x:f>IF(AND('Manual Data'!AB9="N",'Manual Data'!AC9="N"),1,0)</x:f>
        <x:v>1</x:v>
      </x:c>
      <x:c r="AB9" s="25" t="n">
        <x:f>IF(AND(D9=1,E9=1),1,0)</x:f>
        <x:v>0</x:v>
      </x:c>
      <x:c r="AC9" s="25" t="n">
        <x:f>IF(AND(D9=0,E9=1),1,0)</x:f>
        <x:v>1</x:v>
      </x:c>
      <x:c r="AD9" s="25" t="n">
        <x:f>IF(AND(D9=1,E9=0),1,0)</x:f>
        <x:v>0</x:v>
      </x:c>
      <x:c r="AE9" s="25" t="n">
        <x:f>IF(AND(D9=0,E9=0),1,0)</x:f>
        <x:v>0</x:v>
      </x:c>
      <x:c r="AF9" s="25" t="n">
        <x:f>IF(AND(H9=1,I9=1),1,0)</x:f>
        <x:v>0</x:v>
      </x:c>
      <x:c r="AG9" s="25" t="n">
        <x:f>IF(AND(H9=0,I9=1),1,0)</x:f>
        <x:v>0</x:v>
      </x:c>
      <x:c r="AH9" s="25" t="n">
        <x:f>IF(AND('Manual Data'!J9="Y",'Manual Data'!M9="N"),1,0)</x:f>
        <x:v>1</x:v>
      </x:c>
      <x:c r="AI9" s="25" t="n">
        <x:f>IF(AND('Manual Data'!J9="Y",'Manual Data'!L9="N"),1,0)</x:f>
        <x:v>1</x:v>
      </x:c>
      <x:c r="AJ9" s="25" t="n">
        <x:f>IF(AND('Manual Data'!O9="N",'Manual Data'!Q9="N"),1,0)</x:f>
        <x:v>0</x:v>
      </x:c>
      <x:c r="AK9" s="25" t="n">
        <x:f>IF(AND('Manual Data'!J9="Y",'Manual Data'!K9="Y"),1,0)</x:f>
        <x:v>1</x:v>
      </x:c>
      <x:c r="AL9" s="25" t="n">
        <x:f>IF(AND('Manual Data'!J9="Y",'Manual Data'!K9="Y",'Manual Data'!L9="Y"),1,0)</x:f>
        <x:v>0</x:v>
      </x:c>
      <x:c r="AM9" s="25" t="n">
        <x:f>IF(AND(D9=1,'Manual Data'!N9="Y"),1,0)</x:f>
        <x:v>0</x:v>
      </x:c>
    </x:row>
    <x:row r="10">
      <x:c r="A10" s="24" t="str">
        <x:f>'Manual Data'!A10</x:f>
        <x:v>006</x:v>
      </x:c>
      <x:c r="B10" s="25" t="str">
        <x:f>'Manual Data'!B10</x:f>
        <x:v>Mixed</x:v>
      </x:c>
      <x:c r="C10" s="25" t="n">
        <x:f>IF(OR('Manual Data'!O10="Y",'Manual Data'!Q10="Y"),1,0)</x:f>
        <x:v>0</x:v>
      </x:c>
      <x:c r="D10" s="25" t="n">
        <x:f>IF(AND('Manual Data'!J10="Y",'Manual Data'!K10="Y",'Manual Data'!L10="Y",'Manual Data'!M10="Y"),1,0)</x:f>
        <x:v>1</x:v>
      </x:c>
      <x:c r="E10" s="25" t="n">
        <x:f>IF(OR('Manual Data'!AS10="Y",'Manual Data'!AT10="Y",'Manual Data'!AU10="Y",'Manual Data'!AV10="Y",'Manual Data'!AW10="Y"),1,0)</x:f>
        <x:v>1</x:v>
      </x:c>
      <x:c r="F10" s="25" t="n">
        <x:f>IF(OR('Manual Data'!AB10="Y",'Manual Data'!AC10="Y",'Manual Data'!AD10="Y",'Manual Data'!AE10="Y",'Manual Data'!AF10="Y"),1,0)</x:f>
        <x:v>1</x:v>
      </x:c>
      <x:c r="G10" s="25" t="n">
        <x:f>IF(OR('Manual Data'!AN10="Y",'Manual Data'!AO10="Y",'Manual Data'!AP10="Y",'Manual Data'!AQ10="Y"),1,0)</x:f>
        <x:v>1</x:v>
      </x:c>
      <x:c r="H10" s="25" t="n">
        <x:f>IF(OR('Manual Data'!R10="Y",'Manual Data'!S10="Y"),1,0)</x:f>
        <x:v>0</x:v>
      </x:c>
      <x:c r="I10" s="25" t="n">
        <x:f>IF(OR('Manual Data'!AO10="Y",'Manual Data'!AT10="Y"),1,0)</x:f>
        <x:v>1</x:v>
      </x:c>
      <x:c r="J10" s="25" t="n">
        <x:f>IF(OR('Manual Data'!AN10="Y",'Manual Data'!AS10="Y"),1,0)</x:f>
        <x:v>1</x:v>
      </x:c>
      <x:c r="K10" s="25" t="n">
        <x:f>IF(AND('Manual Data'!U10="Y",'Manual Data'!T10="Y",'Manual Data'!V10="Y"),1,0)</x:f>
        <x:v>1</x:v>
      </x:c>
      <x:c r="L10" s="25" t="n">
        <x:f>IF(AND('Manual Data'!M10="N",'Manual Data'!L10="N"),1,0)</x:f>
        <x:v>0</x:v>
      </x:c>
      <x:c r="M10" s="25" t="n">
        <x:f>IF(OR('Manual Data'!Y10="Y",'Manual Data'!Z10="Y"),1,0)</x:f>
        <x:v>0</x:v>
      </x:c>
      <x:c r="N10" s="25" t="n">
        <x:f>IF(AND('Manual Data'!H10="Y",'Manual Data'!I10="Y",E10=1),1,0)</x:f>
        <x:v>1</x:v>
      </x:c>
      <x:c r="O10" s="25" t="n">
        <x:f>IF(AND('Manual Data'!H10="Y",D10=1,E10=1),1,0)</x:f>
        <x:v>1</x:v>
      </x:c>
      <x:c r="P10" s="25" t="n">
        <x:f>IF(AND(O10=1,C10=1),1,0)</x:f>
        <x:v>0</x:v>
      </x:c>
      <x:c r="Q10" s="25" t="n">
        <x:f>IF(AND('Manual Data'!B10="Non-surgical",'Manual Data'!I10="Y",C10=1,J10=1,E10=1),1,0)</x:f>
        <x:v>0</x:v>
      </x:c>
      <x:c r="R10" s="25" t="n">
        <x:f>IF(AND(Q10=1,D10=0),1,0)</x:f>
        <x:v>0</x:v>
      </x:c>
      <x:c r="S10" s="25" t="n">
        <x:f>IF(AND(Q10=1,D10=1),1,0)</x:f>
        <x:v>0</x:v>
      </x:c>
      <x:c r="T10" s="25" t="n">
        <x:f>IF(AND(Q10=1,L10=1),1,0)</x:f>
        <x:v>0</x:v>
      </x:c>
      <x:c r="U10" s="25" t="n">
        <x:f>IF(AND(Q10=1,'Manual Data'!T10="N"),1,0)</x:f>
        <x:v>0</x:v>
      </x:c>
      <x:c r="V10" s="25" t="n">
        <x:f>IF(AND(OR('Manual Data'!B10="Surgical",'Manual Data'!B10="Mixed"),'Manual Data'!I10="Y",I10=1,E10=1),1,0)</x:f>
        <x:v>1</x:v>
      </x:c>
      <x:c r="W10" s="25" t="n">
        <x:f>IF(AND(V10=1,H10=0),1,0)</x:f>
        <x:v>1</x:v>
      </x:c>
      <x:c r="X10" s="25" t="n">
        <x:f>IF(AND('Manual Data'!X10="Y",'Manual Data'!G10="N"),1,0)</x:f>
        <x:v>0</x:v>
      </x:c>
      <x:c r="Y10" s="25" t="n">
        <x:f>IF(AND('Manual Data'!U10="Y",'Manual Data'!V10="N"),1,0)</x:f>
        <x:v>0</x:v>
      </x:c>
      <x:c r="Z10" s="25" t="n">
        <x:f>IF('Manual Data'!U10="N",1,0)</x:f>
        <x:v>0</x:v>
      </x:c>
      <x:c r="AA10" s="25" t="n">
        <x:f>IF(AND('Manual Data'!AB10="N",'Manual Data'!AC10="N"),1,0)</x:f>
        <x:v>1</x:v>
      </x:c>
      <x:c r="AB10" s="25" t="n">
        <x:f>IF(AND(D10=1,E10=1),1,0)</x:f>
        <x:v>1</x:v>
      </x:c>
      <x:c r="AC10" s="25" t="n">
        <x:f>IF(AND(D10=0,E10=1),1,0)</x:f>
        <x:v>0</x:v>
      </x:c>
      <x:c r="AD10" s="25" t="n">
        <x:f>IF(AND(D10=1,E10=0),1,0)</x:f>
        <x:v>0</x:v>
      </x:c>
      <x:c r="AE10" s="25" t="n">
        <x:f>IF(AND(D10=0,E10=0),1,0)</x:f>
        <x:v>0</x:v>
      </x:c>
      <x:c r="AF10" s="25" t="n">
        <x:f>IF(AND(H10=1,I10=1),1,0)</x:f>
        <x:v>0</x:v>
      </x:c>
      <x:c r="AG10" s="25" t="n">
        <x:f>IF(AND(H10=0,I10=1),1,0)</x:f>
        <x:v>1</x:v>
      </x:c>
      <x:c r="AH10" s="25" t="n">
        <x:f>IF(AND('Manual Data'!J10="Y",'Manual Data'!M10="N"),1,0)</x:f>
        <x:v>0</x:v>
      </x:c>
      <x:c r="AI10" s="25" t="n">
        <x:f>IF(AND('Manual Data'!J10="Y",'Manual Data'!L10="N"),1,0)</x:f>
        <x:v>0</x:v>
      </x:c>
      <x:c r="AJ10" s="25" t="n">
        <x:f>IF(AND('Manual Data'!O10="N",'Manual Data'!Q10="N"),1,0)</x:f>
        <x:v>1</x:v>
      </x:c>
      <x:c r="AK10" s="25" t="n">
        <x:f>IF(AND('Manual Data'!J10="Y",'Manual Data'!K10="Y"),1,0)</x:f>
        <x:v>1</x:v>
      </x:c>
      <x:c r="AL10" s="25" t="n">
        <x:f>IF(AND('Manual Data'!J10="Y",'Manual Data'!K10="Y",'Manual Data'!L10="Y"),1,0)</x:f>
        <x:v>1</x:v>
      </x:c>
      <x:c r="AM10" s="25" t="n">
        <x:f>IF(AND(D10=1,'Manual Data'!N10="Y"),1,0)</x:f>
        <x:v>1</x:v>
      </x:c>
    </x:row>
    <x:row r="11">
      <x:c r="A11" s="24" t="str">
        <x:f>'Manual Data'!A11</x:f>
        <x:v>007</x:v>
      </x:c>
      <x:c r="B11" s="25" t="str">
        <x:f>'Manual Data'!B11</x:f>
        <x:v>Surgical</x:v>
      </x:c>
      <x:c r="C11" s="25" t="n">
        <x:f>IF(OR('Manual Data'!O11="Y",'Manual Data'!Q11="Y"),1,0)</x:f>
        <x:v>0</x:v>
      </x:c>
      <x:c r="D11" s="25" t="n">
        <x:f>IF(AND('Manual Data'!J11="Y",'Manual Data'!K11="Y",'Manual Data'!L11="Y",'Manual Data'!M11="Y"),1,0)</x:f>
        <x:v>1</x:v>
      </x:c>
      <x:c r="E11" s="25" t="n">
        <x:f>IF(OR('Manual Data'!AS11="Y",'Manual Data'!AT11="Y",'Manual Data'!AU11="Y",'Manual Data'!AV11="Y",'Manual Data'!AW11="Y"),1,0)</x:f>
        <x:v>1</x:v>
      </x:c>
      <x:c r="F11" s="25" t="n">
        <x:f>IF(OR('Manual Data'!AB11="Y",'Manual Data'!AC11="Y",'Manual Data'!AD11="Y",'Manual Data'!AE11="Y",'Manual Data'!AF11="Y"),1,0)</x:f>
        <x:v>1</x:v>
      </x:c>
      <x:c r="G11" s="25" t="n">
        <x:f>IF(OR('Manual Data'!AN11="Y",'Manual Data'!AO11="Y",'Manual Data'!AP11="Y",'Manual Data'!AQ11="Y"),1,0)</x:f>
        <x:v>1</x:v>
      </x:c>
      <x:c r="H11" s="25" t="n">
        <x:f>IF(OR('Manual Data'!R11="Y",'Manual Data'!S11="Y"),1,0)</x:f>
        <x:v>0</x:v>
      </x:c>
      <x:c r="I11" s="25" t="n">
        <x:f>IF(OR('Manual Data'!AO11="Y",'Manual Data'!AT11="Y"),1,0)</x:f>
        <x:v>1</x:v>
      </x:c>
      <x:c r="J11" s="25" t="n">
        <x:f>IF(OR('Manual Data'!AN11="Y",'Manual Data'!AS11="Y"),1,0)</x:f>
        <x:v>1</x:v>
      </x:c>
      <x:c r="K11" s="25" t="n">
        <x:f>IF(AND('Manual Data'!U11="Y",'Manual Data'!T11="Y",'Manual Data'!V11="Y"),1,0)</x:f>
        <x:v>0</x:v>
      </x:c>
      <x:c r="L11" s="25" t="n">
        <x:f>IF(AND('Manual Data'!M11="N",'Manual Data'!L11="N"),1,0)</x:f>
        <x:v>0</x:v>
      </x:c>
      <x:c r="M11" s="25" t="n">
        <x:f>IF(OR('Manual Data'!Y11="Y",'Manual Data'!Z11="Y"),1,0)</x:f>
        <x:v>0</x:v>
      </x:c>
      <x:c r="N11" s="25" t="n">
        <x:f>IF(AND('Manual Data'!H11="Y",'Manual Data'!I11="Y",E11=1),1,0)</x:f>
        <x:v>1</x:v>
      </x:c>
      <x:c r="O11" s="25" t="n">
        <x:f>IF(AND('Manual Data'!H11="Y",D11=1,E11=1),1,0)</x:f>
        <x:v>1</x:v>
      </x:c>
      <x:c r="P11" s="25" t="n">
        <x:f>IF(AND(O11=1,C11=1),1,0)</x:f>
        <x:v>0</x:v>
      </x:c>
      <x:c r="Q11" s="25" t="n">
        <x:f>IF(AND('Manual Data'!B11="Non-surgical",'Manual Data'!I11="Y",C11=1,J11=1,E11=1),1,0)</x:f>
        <x:v>0</x:v>
      </x:c>
      <x:c r="R11" s="25" t="n">
        <x:f>IF(AND(Q11=1,D11=0),1,0)</x:f>
        <x:v>0</x:v>
      </x:c>
      <x:c r="S11" s="25" t="n">
        <x:f>IF(AND(Q11=1,D11=1),1,0)</x:f>
        <x:v>0</x:v>
      </x:c>
      <x:c r="T11" s="25" t="n">
        <x:f>IF(AND(Q11=1,L11=1),1,0)</x:f>
        <x:v>0</x:v>
      </x:c>
      <x:c r="U11" s="25" t="n">
        <x:f>IF(AND(Q11=1,'Manual Data'!T11="N"),1,0)</x:f>
        <x:v>0</x:v>
      </x:c>
      <x:c r="V11" s="25" t="n">
        <x:f>IF(AND(OR('Manual Data'!B11="Surgical",'Manual Data'!B11="Mixed"),'Manual Data'!I11="Y",I11=1,E11=1),1,0)</x:f>
        <x:v>1</x:v>
      </x:c>
      <x:c r="W11" s="25" t="n">
        <x:f>IF(AND(V11=1,H11=0),1,0)</x:f>
        <x:v>1</x:v>
      </x:c>
      <x:c r="X11" s="25" t="n">
        <x:f>IF(AND('Manual Data'!X11="Y",'Manual Data'!G11="N"),1,0)</x:f>
        <x:v>0</x:v>
      </x:c>
      <x:c r="Y11" s="25" t="n">
        <x:f>IF(AND('Manual Data'!U11="Y",'Manual Data'!V11="N"),1,0)</x:f>
        <x:v>0</x:v>
      </x:c>
      <x:c r="Z11" s="25" t="n">
        <x:f>IF('Manual Data'!U11="N",1,0)</x:f>
        <x:v>0</x:v>
      </x:c>
      <x:c r="AA11" s="25" t="n">
        <x:f>IF(AND('Manual Data'!AB11="N",'Manual Data'!AC11="N"),1,0)</x:f>
        <x:v>0</x:v>
      </x:c>
      <x:c r="AB11" s="25" t="n">
        <x:f>IF(AND(D11=1,E11=1),1,0)</x:f>
        <x:v>1</x:v>
      </x:c>
      <x:c r="AC11" s="25" t="n">
        <x:f>IF(AND(D11=0,E11=1),1,0)</x:f>
        <x:v>0</x:v>
      </x:c>
      <x:c r="AD11" s="25" t="n">
        <x:f>IF(AND(D11=1,E11=0),1,0)</x:f>
        <x:v>0</x:v>
      </x:c>
      <x:c r="AE11" s="25" t="n">
        <x:f>IF(AND(D11=0,E11=0),1,0)</x:f>
        <x:v>0</x:v>
      </x:c>
      <x:c r="AF11" s="25" t="n">
        <x:f>IF(AND(H11=1,I11=1),1,0)</x:f>
        <x:v>0</x:v>
      </x:c>
      <x:c r="AG11" s="25" t="n">
        <x:f>IF(AND(H11=0,I11=1),1,0)</x:f>
        <x:v>1</x:v>
      </x:c>
      <x:c r="AH11" s="25" t="n">
        <x:f>IF(AND('Manual Data'!J11="Y",'Manual Data'!M11="N"),1,0)</x:f>
        <x:v>0</x:v>
      </x:c>
      <x:c r="AI11" s="25" t="n">
        <x:f>IF(AND('Manual Data'!J11="Y",'Manual Data'!L11="N"),1,0)</x:f>
        <x:v>0</x:v>
      </x:c>
      <x:c r="AJ11" s="25" t="n">
        <x:f>IF(AND('Manual Data'!O11="N",'Manual Data'!Q11="N"),1,0)</x:f>
        <x:v>1</x:v>
      </x:c>
      <x:c r="AK11" s="25" t="n">
        <x:f>IF(AND('Manual Data'!J11="Y",'Manual Data'!K11="Y"),1,0)</x:f>
        <x:v>1</x:v>
      </x:c>
      <x:c r="AL11" s="25" t="n">
        <x:f>IF(AND('Manual Data'!J11="Y",'Manual Data'!K11="Y",'Manual Data'!L11="Y"),1,0)</x:f>
        <x:v>1</x:v>
      </x:c>
      <x:c r="AM11" s="25" t="n">
        <x:f>IF(AND(D11=1,'Manual Data'!N11="Y"),1,0)</x:f>
        <x:v>1</x:v>
      </x:c>
    </x:row>
    <x:row r="12">
      <x:c r="A12" s="24" t="str">
        <x:f>'Manual Data'!A12</x:f>
        <x:v>008</x:v>
      </x:c>
      <x:c r="B12" s="25" t="str">
        <x:f>'Manual Data'!B12</x:f>
        <x:v>Surgical</x:v>
      </x:c>
      <x:c r="C12" s="25" t="n">
        <x:f>IF(OR('Manual Data'!O12="Y",'Manual Data'!Q12="Y"),1,0)</x:f>
        <x:v>1</x:v>
      </x:c>
      <x:c r="D12" s="25" t="n">
        <x:f>IF(AND('Manual Data'!J12="Y",'Manual Data'!K12="Y",'Manual Data'!L12="Y",'Manual Data'!M12="Y"),1,0)</x:f>
        <x:v>1</x:v>
      </x:c>
      <x:c r="E12" s="25" t="n">
        <x:f>IF(OR('Manual Data'!AS12="Y",'Manual Data'!AT12="Y",'Manual Data'!AU12="Y",'Manual Data'!AV12="Y",'Manual Data'!AW12="Y"),1,0)</x:f>
        <x:v>1</x:v>
      </x:c>
      <x:c r="F12" s="25" t="n">
        <x:f>IF(OR('Manual Data'!AB12="Y",'Manual Data'!AC12="Y",'Manual Data'!AD12="Y",'Manual Data'!AE12="Y",'Manual Data'!AF12="Y"),1,0)</x:f>
        <x:v>1</x:v>
      </x:c>
      <x:c r="G12" s="25" t="n">
        <x:f>IF(OR('Manual Data'!AN12="Y",'Manual Data'!AO12="Y",'Manual Data'!AP12="Y",'Manual Data'!AQ12="Y"),1,0)</x:f>
        <x:v>1</x:v>
      </x:c>
      <x:c r="H12" s="25" t="n">
        <x:f>IF(OR('Manual Data'!R12="Y",'Manual Data'!S12="Y"),1,0)</x:f>
        <x:v>0</x:v>
      </x:c>
      <x:c r="I12" s="25" t="n">
        <x:f>IF(OR('Manual Data'!AO12="Y",'Manual Data'!AT12="Y"),1,0)</x:f>
        <x:v>1</x:v>
      </x:c>
      <x:c r="J12" s="25" t="n">
        <x:f>IF(OR('Manual Data'!AN12="Y",'Manual Data'!AS12="Y"),1,0)</x:f>
        <x:v>0</x:v>
      </x:c>
      <x:c r="K12" s="25" t="n">
        <x:f>IF(AND('Manual Data'!U12="Y",'Manual Data'!T12="Y",'Manual Data'!V12="Y"),1,0)</x:f>
        <x:v>0</x:v>
      </x:c>
      <x:c r="L12" s="25" t="n">
        <x:f>IF(AND('Manual Data'!M12="N",'Manual Data'!L12="N"),1,0)</x:f>
        <x:v>0</x:v>
      </x:c>
      <x:c r="M12" s="25" t="n">
        <x:f>IF(OR('Manual Data'!Y12="Y",'Manual Data'!Z12="Y"),1,0)</x:f>
        <x:v>0</x:v>
      </x:c>
      <x:c r="N12" s="25" t="n">
        <x:f>IF(AND('Manual Data'!H12="Y",'Manual Data'!I12="Y",E12=1),1,0)</x:f>
        <x:v>0</x:v>
      </x:c>
      <x:c r="O12" s="25" t="n">
        <x:f>IF(AND('Manual Data'!H12="Y",D12=1,E12=1),1,0)</x:f>
        <x:v>0</x:v>
      </x:c>
      <x:c r="P12" s="25" t="n">
        <x:f>IF(AND(O12=1,C12=1),1,0)</x:f>
        <x:v>0</x:v>
      </x:c>
      <x:c r="Q12" s="25" t="n">
        <x:f>IF(AND('Manual Data'!B12="Non-surgical",'Manual Data'!I12="Y",C12=1,J12=1,E12=1),1,0)</x:f>
        <x:v>0</x:v>
      </x:c>
      <x:c r="R12" s="25" t="n">
        <x:f>IF(AND(Q12=1,D12=0),1,0)</x:f>
        <x:v>0</x:v>
      </x:c>
      <x:c r="S12" s="25" t="n">
        <x:f>IF(AND(Q12=1,D12=1),1,0)</x:f>
        <x:v>0</x:v>
      </x:c>
      <x:c r="T12" s="25" t="n">
        <x:f>IF(AND(Q12=1,L12=1),1,0)</x:f>
        <x:v>0</x:v>
      </x:c>
      <x:c r="U12" s="25" t="n">
        <x:f>IF(AND(Q12=1,'Manual Data'!T12="N"),1,0)</x:f>
        <x:v>0</x:v>
      </x:c>
      <x:c r="V12" s="25" t="n">
        <x:f>IF(AND(OR('Manual Data'!B12="Surgical",'Manual Data'!B12="Mixed"),'Manual Data'!I12="Y",I12=1,E12=1),1,0)</x:f>
        <x:v>1</x:v>
      </x:c>
      <x:c r="W12" s="25" t="n">
        <x:f>IF(AND(V12=1,H12=0),1,0)</x:f>
        <x:v>1</x:v>
      </x:c>
      <x:c r="X12" s="25" t="n">
        <x:f>IF(AND('Manual Data'!X12="Y",'Manual Data'!G12="N"),1,0)</x:f>
        <x:v>1</x:v>
      </x:c>
      <x:c r="Y12" s="25" t="n">
        <x:f>IF(AND('Manual Data'!U12="Y",'Manual Data'!V12="N"),1,0)</x:f>
        <x:v>0</x:v>
      </x:c>
      <x:c r="Z12" s="25" t="n">
        <x:f>IF('Manual Data'!U12="N",1,0)</x:f>
        <x:v>0</x:v>
      </x:c>
      <x:c r="AA12" s="25" t="n">
        <x:f>IF(AND('Manual Data'!AB12="N",'Manual Data'!AC12="N"),1,0)</x:f>
        <x:v>1</x:v>
      </x:c>
      <x:c r="AB12" s="25" t="n">
        <x:f>IF(AND(D12=1,E12=1),1,0)</x:f>
        <x:v>1</x:v>
      </x:c>
      <x:c r="AC12" s="25" t="n">
        <x:f>IF(AND(D12=0,E12=1),1,0)</x:f>
        <x:v>0</x:v>
      </x:c>
      <x:c r="AD12" s="25" t="n">
        <x:f>IF(AND(D12=1,E12=0),1,0)</x:f>
        <x:v>0</x:v>
      </x:c>
      <x:c r="AE12" s="25" t="n">
        <x:f>IF(AND(D12=0,E12=0),1,0)</x:f>
        <x:v>0</x:v>
      </x:c>
      <x:c r="AF12" s="25" t="n">
        <x:f>IF(AND(H12=1,I12=1),1,0)</x:f>
        <x:v>0</x:v>
      </x:c>
      <x:c r="AG12" s="25" t="n">
        <x:f>IF(AND(H12=0,I12=1),1,0)</x:f>
        <x:v>1</x:v>
      </x:c>
      <x:c r="AH12" s="25" t="n">
        <x:f>IF(AND('Manual Data'!J12="Y",'Manual Data'!M12="N"),1,0)</x:f>
        <x:v>0</x:v>
      </x:c>
      <x:c r="AI12" s="25" t="n">
        <x:f>IF(AND('Manual Data'!J12="Y",'Manual Data'!L12="N"),1,0)</x:f>
        <x:v>0</x:v>
      </x:c>
      <x:c r="AJ12" s="25" t="n">
        <x:f>IF(AND('Manual Data'!O12="N",'Manual Data'!Q12="N"),1,0)</x:f>
        <x:v>0</x:v>
      </x:c>
      <x:c r="AK12" s="25" t="n">
        <x:f>IF(AND('Manual Data'!J12="Y",'Manual Data'!K12="Y"),1,0)</x:f>
        <x:v>1</x:v>
      </x:c>
      <x:c r="AL12" s="25" t="n">
        <x:f>IF(AND('Manual Data'!J12="Y",'Manual Data'!K12="Y",'Manual Data'!L12="Y"),1,0)</x:f>
        <x:v>1</x:v>
      </x:c>
      <x:c r="AM12" s="25" t="n">
        <x:f>IF(AND(D12=1,'Manual Data'!N12="Y"),1,0)</x:f>
        <x:v>0</x:v>
      </x:c>
    </x:row>
    <x:row r="13">
      <x:c r="A13" s="24" t="str">
        <x:f>'Manual Data'!A13</x:f>
        <x:v>009</x:v>
      </x:c>
      <x:c r="B13" s="25" t="str">
        <x:f>'Manual Data'!B13</x:f>
        <x:v>Non-surgical</x:v>
      </x:c>
      <x:c r="C13" s="25" t="n">
        <x:f>IF(OR('Manual Data'!O13="Y",'Manual Data'!Q13="Y"),1,0)</x:f>
        <x:v>1</x:v>
      </x:c>
      <x:c r="D13" s="25" t="n">
        <x:f>IF(AND('Manual Data'!J13="Y",'Manual Data'!K13="Y",'Manual Data'!L13="Y",'Manual Data'!M13="Y"),1,0)</x:f>
        <x:v>0</x:v>
      </x:c>
      <x:c r="E13" s="25" t="n">
        <x:f>IF(OR('Manual Data'!AS13="Y",'Manual Data'!AT13="Y",'Manual Data'!AU13="Y",'Manual Data'!AV13="Y",'Manual Data'!AW13="Y"),1,0)</x:f>
        <x:v>1</x:v>
      </x:c>
      <x:c r="F13" s="25" t="n">
        <x:f>IF(OR('Manual Data'!AB13="Y",'Manual Data'!AC13="Y",'Manual Data'!AD13="Y",'Manual Data'!AE13="Y",'Manual Data'!AF13="Y"),1,0)</x:f>
        <x:v>1</x:v>
      </x:c>
      <x:c r="G13" s="25" t="n">
        <x:f>IF(OR('Manual Data'!AN13="Y",'Manual Data'!AO13="Y",'Manual Data'!AP13="Y",'Manual Data'!AQ13="Y"),1,0)</x:f>
        <x:v>1</x:v>
      </x:c>
      <x:c r="H13" s="25" t="n">
        <x:f>IF(OR('Manual Data'!R13="Y",'Manual Data'!S13="Y"),1,0)</x:f>
        <x:v>0</x:v>
      </x:c>
      <x:c r="I13" s="25" t="n">
        <x:f>IF(OR('Manual Data'!AO13="Y",'Manual Data'!AT13="Y"),1,0)</x:f>
        <x:v>1</x:v>
      </x:c>
      <x:c r="J13" s="25" t="n">
        <x:f>IF(OR('Manual Data'!AN13="Y",'Manual Data'!AS13="Y"),1,0)</x:f>
        <x:v>0</x:v>
      </x:c>
      <x:c r="K13" s="25" t="n">
        <x:f>IF(AND('Manual Data'!U13="Y",'Manual Data'!T13="Y",'Manual Data'!V13="Y"),1,0)</x:f>
        <x:v>1</x:v>
      </x:c>
      <x:c r="L13" s="25" t="n">
        <x:f>IF(AND('Manual Data'!M13="N",'Manual Data'!L13="N"),1,0)</x:f>
        <x:v>1</x:v>
      </x:c>
      <x:c r="M13" s="25" t="n">
        <x:f>IF(OR('Manual Data'!Y13="Y",'Manual Data'!Z13="Y"),1,0)</x:f>
        <x:v>0</x:v>
      </x:c>
      <x:c r="N13" s="25" t="n">
        <x:f>IF(AND('Manual Data'!H13="Y",'Manual Data'!I13="Y",E13=1),1,0)</x:f>
        <x:v>0</x:v>
      </x:c>
      <x:c r="O13" s="25" t="n">
        <x:f>IF(AND('Manual Data'!H13="Y",D13=1,E13=1),1,0)</x:f>
        <x:v>0</x:v>
      </x:c>
      <x:c r="P13" s="25" t="n">
        <x:f>IF(AND(O13=1,C13=1),1,0)</x:f>
        <x:v>0</x:v>
      </x:c>
      <x:c r="Q13" s="25" t="n">
        <x:f>IF(AND('Manual Data'!B13="Non-surgical",'Manual Data'!I13="Y",C13=1,J13=1,E13=1),1,0)</x:f>
        <x:v>0</x:v>
      </x:c>
      <x:c r="R13" s="25" t="n">
        <x:f>IF(AND(Q13=1,D13=0),1,0)</x:f>
        <x:v>0</x:v>
      </x:c>
      <x:c r="S13" s="25" t="n">
        <x:f>IF(AND(Q13=1,D13=1),1,0)</x:f>
        <x:v>0</x:v>
      </x:c>
      <x:c r="T13" s="25" t="n">
        <x:f>IF(AND(Q13=1,L13=1),1,0)</x:f>
        <x:v>0</x:v>
      </x:c>
      <x:c r="U13" s="25" t="n">
        <x:f>IF(AND(Q13=1,'Manual Data'!T13="N"),1,0)</x:f>
        <x:v>0</x:v>
      </x:c>
      <x:c r="V13" s="25" t="n">
        <x:f>IF(AND(OR('Manual Data'!B13="Surgical",'Manual Data'!B13="Mixed"),'Manual Data'!I13="Y",I13=1,E13=1),1,0)</x:f>
        <x:v>0</x:v>
      </x:c>
      <x:c r="W13" s="25" t="n">
        <x:f>IF(AND(V13=1,H13=0),1,0)</x:f>
        <x:v>0</x:v>
      </x:c>
      <x:c r="X13" s="25" t="n">
        <x:f>IF(AND('Manual Data'!X13="Y",'Manual Data'!G13="N"),1,0)</x:f>
        <x:v>0</x:v>
      </x:c>
      <x:c r="Y13" s="25" t="n">
        <x:f>IF(AND('Manual Data'!U13="Y",'Manual Data'!V13="N"),1,0)</x:f>
        <x:v>0</x:v>
      </x:c>
      <x:c r="Z13" s="25" t="n">
        <x:f>IF('Manual Data'!U13="N",1,0)</x:f>
        <x:v>0</x:v>
      </x:c>
      <x:c r="AA13" s="25" t="n">
        <x:f>IF(AND('Manual Data'!AB13="N",'Manual Data'!AC13="N"),1,0)</x:f>
        <x:v>0</x:v>
      </x:c>
      <x:c r="AB13" s="25" t="n">
        <x:f>IF(AND(D13=1,E13=1),1,0)</x:f>
        <x:v>0</x:v>
      </x:c>
      <x:c r="AC13" s="25" t="n">
        <x:f>IF(AND(D13=0,E13=1),1,0)</x:f>
        <x:v>1</x:v>
      </x:c>
      <x:c r="AD13" s="25" t="n">
        <x:f>IF(AND(D13=1,E13=0),1,0)</x:f>
        <x:v>0</x:v>
      </x:c>
      <x:c r="AE13" s="25" t="n">
        <x:f>IF(AND(D13=0,E13=0),1,0)</x:f>
        <x:v>0</x:v>
      </x:c>
      <x:c r="AF13" s="25" t="n">
        <x:f>IF(AND(H13=1,I13=1),1,0)</x:f>
        <x:v>0</x:v>
      </x:c>
      <x:c r="AG13" s="25" t="n">
        <x:f>IF(AND(H13=0,I13=1),1,0)</x:f>
        <x:v>1</x:v>
      </x:c>
      <x:c r="AH13" s="25" t="n">
        <x:f>IF(AND('Manual Data'!J13="Y",'Manual Data'!M13="N"),1,0)</x:f>
        <x:v>1</x:v>
      </x:c>
      <x:c r="AI13" s="25" t="n">
        <x:f>IF(AND('Manual Data'!J13="Y",'Manual Data'!L13="N"),1,0)</x:f>
        <x:v>1</x:v>
      </x:c>
      <x:c r="AJ13" s="25" t="n">
        <x:f>IF(AND('Manual Data'!O13="N",'Manual Data'!Q13="N"),1,0)</x:f>
        <x:v>0</x:v>
      </x:c>
      <x:c r="AK13" s="25" t="n">
        <x:f>IF(AND('Manual Data'!J13="Y",'Manual Data'!K13="Y"),1,0)</x:f>
        <x:v>0</x:v>
      </x:c>
      <x:c r="AL13" s="25" t="n">
        <x:f>IF(AND('Manual Data'!J13="Y",'Manual Data'!K13="Y",'Manual Data'!L13="Y"),1,0)</x:f>
        <x:v>0</x:v>
      </x:c>
      <x:c r="AM13" s="25" t="n">
        <x:f>IF(AND(D13=1,'Manual Data'!N13="Y"),1,0)</x:f>
        <x:v>0</x:v>
      </x:c>
    </x:row>
    <x:row r="14">
      <x:c r="A14" s="24" t="str">
        <x:f>'Manual Data'!A14</x:f>
        <x:v>010</x:v>
      </x:c>
      <x:c r="B14" s="25" t="str">
        <x:f>'Manual Data'!B14</x:f>
        <x:v>Mixed</x:v>
      </x:c>
      <x:c r="C14" s="25" t="n">
        <x:f>IF(OR('Manual Data'!O14="Y",'Manual Data'!Q14="Y"),1,0)</x:f>
        <x:v>0</x:v>
      </x:c>
      <x:c r="D14" s="25" t="n">
        <x:f>IF(AND('Manual Data'!J14="Y",'Manual Data'!K14="Y",'Manual Data'!L14="Y",'Manual Data'!M14="Y"),1,0)</x:f>
        <x:v>0</x:v>
      </x:c>
      <x:c r="E14" s="25" t="n">
        <x:f>IF(OR('Manual Data'!AS14="Y",'Manual Data'!AT14="Y",'Manual Data'!AU14="Y",'Manual Data'!AV14="Y",'Manual Data'!AW14="Y"),1,0)</x:f>
        <x:v>1</x:v>
      </x:c>
      <x:c r="F14" s="25" t="n">
        <x:f>IF(OR('Manual Data'!AB14="Y",'Manual Data'!AC14="Y",'Manual Data'!AD14="Y",'Manual Data'!AE14="Y",'Manual Data'!AF14="Y"),1,0)</x:f>
        <x:v>1</x:v>
      </x:c>
      <x:c r="G14" s="25" t="n">
        <x:f>IF(OR('Manual Data'!AN14="Y",'Manual Data'!AO14="Y",'Manual Data'!AP14="Y",'Manual Data'!AQ14="Y"),1,0)</x:f>
        <x:v>1</x:v>
      </x:c>
      <x:c r="H14" s="25" t="n">
        <x:f>IF(OR('Manual Data'!R14="Y",'Manual Data'!S14="Y"),1,0)</x:f>
        <x:v>0</x:v>
      </x:c>
      <x:c r="I14" s="25" t="n">
        <x:f>IF(OR('Manual Data'!AO14="Y",'Manual Data'!AT14="Y"),1,0)</x:f>
        <x:v>1</x:v>
      </x:c>
      <x:c r="J14" s="25" t="n">
        <x:f>IF(OR('Manual Data'!AN14="Y",'Manual Data'!AS14="Y"),1,0)</x:f>
        <x:v>0</x:v>
      </x:c>
      <x:c r="K14" s="25" t="n">
        <x:f>IF(AND('Manual Data'!U14="Y",'Manual Data'!T14="Y",'Manual Data'!V14="Y"),1,0)</x:f>
        <x:v>1</x:v>
      </x:c>
      <x:c r="L14" s="25" t="n">
        <x:f>IF(AND('Manual Data'!M14="N",'Manual Data'!L14="N"),1,0)</x:f>
        <x:v>1</x:v>
      </x:c>
      <x:c r="M14" s="25" t="n">
        <x:f>IF(OR('Manual Data'!Y14="Y",'Manual Data'!Z14="Y"),1,0)</x:f>
        <x:v>0</x:v>
      </x:c>
      <x:c r="N14" s="25" t="n">
        <x:f>IF(AND('Manual Data'!H14="Y",'Manual Data'!I14="Y",E14=1),1,0)</x:f>
        <x:v>0</x:v>
      </x:c>
      <x:c r="O14" s="25" t="n">
        <x:f>IF(AND('Manual Data'!H14="Y",D14=1,E14=1),1,0)</x:f>
        <x:v>0</x:v>
      </x:c>
      <x:c r="P14" s="25" t="n">
        <x:f>IF(AND(O14=1,C14=1),1,0)</x:f>
        <x:v>0</x:v>
      </x:c>
      <x:c r="Q14" s="25" t="n">
        <x:f>IF(AND('Manual Data'!B14="Non-surgical",'Manual Data'!I14="Y",C14=1,J14=1,E14=1),1,0)</x:f>
        <x:v>0</x:v>
      </x:c>
      <x:c r="R14" s="25" t="n">
        <x:f>IF(AND(Q14=1,D14=0),1,0)</x:f>
        <x:v>0</x:v>
      </x:c>
      <x:c r="S14" s="25" t="n">
        <x:f>IF(AND(Q14=1,D14=1),1,0)</x:f>
        <x:v>0</x:v>
      </x:c>
      <x:c r="T14" s="25" t="n">
        <x:f>IF(AND(Q14=1,L14=1),1,0)</x:f>
        <x:v>0</x:v>
      </x:c>
      <x:c r="U14" s="25" t="n">
        <x:f>IF(AND(Q14=1,'Manual Data'!T14="N"),1,0)</x:f>
        <x:v>0</x:v>
      </x:c>
      <x:c r="V14" s="25" t="n">
        <x:f>IF(AND(OR('Manual Data'!B14="Surgical",'Manual Data'!B14="Mixed"),'Manual Data'!I14="Y",I14=1,E14=1),1,0)</x:f>
        <x:v>1</x:v>
      </x:c>
      <x:c r="W14" s="25" t="n">
        <x:f>IF(AND(V14=1,H14=0),1,0)</x:f>
        <x:v>1</x:v>
      </x:c>
      <x:c r="X14" s="25" t="n">
        <x:f>IF(AND('Manual Data'!X14="Y",'Manual Data'!G14="N"),1,0)</x:f>
        <x:v>0</x:v>
      </x:c>
      <x:c r="Y14" s="25" t="n">
        <x:f>IF(AND('Manual Data'!U14="Y",'Manual Data'!V14="N"),1,0)</x:f>
        <x:v>0</x:v>
      </x:c>
      <x:c r="Z14" s="25" t="n">
        <x:f>IF('Manual Data'!U14="N",1,0)</x:f>
        <x:v>0</x:v>
      </x:c>
      <x:c r="AA14" s="25" t="n">
        <x:f>IF(AND('Manual Data'!AB14="N",'Manual Data'!AC14="N"),1,0)</x:f>
        <x:v>1</x:v>
      </x:c>
      <x:c r="AB14" s="25" t="n">
        <x:f>IF(AND(D14=1,E14=1),1,0)</x:f>
        <x:v>0</x:v>
      </x:c>
      <x:c r="AC14" s="25" t="n">
        <x:f>IF(AND(D14=0,E14=1),1,0)</x:f>
        <x:v>1</x:v>
      </x:c>
      <x:c r="AD14" s="25" t="n">
        <x:f>IF(AND(D14=1,E14=0),1,0)</x:f>
        <x:v>0</x:v>
      </x:c>
      <x:c r="AE14" s="25" t="n">
        <x:f>IF(AND(D14=0,E14=0),1,0)</x:f>
        <x:v>0</x:v>
      </x:c>
      <x:c r="AF14" s="25" t="n">
        <x:f>IF(AND(H14=1,I14=1),1,0)</x:f>
        <x:v>0</x:v>
      </x:c>
      <x:c r="AG14" s="25" t="n">
        <x:f>IF(AND(H14=0,I14=1),1,0)</x:f>
        <x:v>1</x:v>
      </x:c>
      <x:c r="AH14" s="25" t="n">
        <x:f>IF(AND('Manual Data'!J14="Y",'Manual Data'!M14="N"),1,0)</x:f>
        <x:v>1</x:v>
      </x:c>
      <x:c r="AI14" s="25" t="n">
        <x:f>IF(AND('Manual Data'!J14="Y",'Manual Data'!L14="N"),1,0)</x:f>
        <x:v>1</x:v>
      </x:c>
      <x:c r="AJ14" s="25" t="n">
        <x:f>IF(AND('Manual Data'!O14="N",'Manual Data'!Q14="N"),1,0)</x:f>
        <x:v>1</x:v>
      </x:c>
      <x:c r="AK14" s="25" t="n">
        <x:f>IF(AND('Manual Data'!J14="Y",'Manual Data'!K14="Y"),1,0)</x:f>
        <x:v>1</x:v>
      </x:c>
      <x:c r="AL14" s="25" t="n">
        <x:f>IF(AND('Manual Data'!J14="Y",'Manual Data'!K14="Y",'Manual Data'!L14="Y"),1,0)</x:f>
        <x:v>0</x:v>
      </x:c>
      <x:c r="AM14" s="25" t="n">
        <x:f>IF(AND(D14=1,'Manual Data'!N14="Y"),1,0)</x:f>
        <x:v>0</x:v>
      </x:c>
    </x:row>
    <x:row r="15">
      <x:c r="A15" s="24" t="str">
        <x:f>'Manual Data'!A15</x:f>
        <x:v>011</x:v>
      </x:c>
      <x:c r="B15" s="25" t="str">
        <x:f>'Manual Data'!B15</x:f>
        <x:v>Mixed</x:v>
      </x:c>
      <x:c r="C15" s="25" t="n">
        <x:f>IF(OR('Manual Data'!O15="Y",'Manual Data'!Q15="Y"),1,0)</x:f>
        <x:v>0</x:v>
      </x:c>
      <x:c r="D15" s="25" t="n">
        <x:f>IF(AND('Manual Data'!J15="Y",'Manual Data'!K15="Y",'Manual Data'!L15="Y",'Manual Data'!M15="Y"),1,0)</x:f>
        <x:v>1</x:v>
      </x:c>
      <x:c r="E15" s="25" t="n">
        <x:f>IF(OR('Manual Data'!AS15="Y",'Manual Data'!AT15="Y",'Manual Data'!AU15="Y",'Manual Data'!AV15="Y",'Manual Data'!AW15="Y"),1,0)</x:f>
        <x:v>1</x:v>
      </x:c>
      <x:c r="F15" s="25" t="n">
        <x:f>IF(OR('Manual Data'!AB15="Y",'Manual Data'!AC15="Y",'Manual Data'!AD15="Y",'Manual Data'!AE15="Y",'Manual Data'!AF15="Y"),1,0)</x:f>
        <x:v>1</x:v>
      </x:c>
      <x:c r="G15" s="25" t="n">
        <x:f>IF(OR('Manual Data'!AN15="Y",'Manual Data'!AO15="Y",'Manual Data'!AP15="Y",'Manual Data'!AQ15="Y"),1,0)</x:f>
        <x:v>1</x:v>
      </x:c>
      <x:c r="H15" s="25" t="n">
        <x:f>IF(OR('Manual Data'!R15="Y",'Manual Data'!S15="Y"),1,0)</x:f>
        <x:v>0</x:v>
      </x:c>
      <x:c r="I15" s="25" t="n">
        <x:f>IF(OR('Manual Data'!AO15="Y",'Manual Data'!AT15="Y"),1,0)</x:f>
        <x:v>1</x:v>
      </x:c>
      <x:c r="J15" s="25" t="n">
        <x:f>IF(OR('Manual Data'!AN15="Y",'Manual Data'!AS15="Y"),1,0)</x:f>
        <x:v>0</x:v>
      </x:c>
      <x:c r="K15" s="25" t="n">
        <x:f>IF(AND('Manual Data'!U15="Y",'Manual Data'!T15="Y",'Manual Data'!V15="Y"),1,0)</x:f>
        <x:v>1</x:v>
      </x:c>
      <x:c r="L15" s="25" t="n">
        <x:f>IF(AND('Manual Data'!M15="N",'Manual Data'!L15="N"),1,0)</x:f>
        <x:v>0</x:v>
      </x:c>
      <x:c r="M15" s="25" t="n">
        <x:f>IF(OR('Manual Data'!Y15="Y",'Manual Data'!Z15="Y"),1,0)</x:f>
        <x:v>0</x:v>
      </x:c>
      <x:c r="N15" s="25" t="n">
        <x:f>IF(AND('Manual Data'!H15="Y",'Manual Data'!I15="Y",E15=1),1,0)</x:f>
        <x:v>0</x:v>
      </x:c>
      <x:c r="O15" s="25" t="n">
        <x:f>IF(AND('Manual Data'!H15="Y",D15=1,E15=1),1,0)</x:f>
        <x:v>0</x:v>
      </x:c>
      <x:c r="P15" s="25" t="n">
        <x:f>IF(AND(O15=1,C15=1),1,0)</x:f>
        <x:v>0</x:v>
      </x:c>
      <x:c r="Q15" s="25" t="n">
        <x:f>IF(AND('Manual Data'!B15="Non-surgical",'Manual Data'!I15="Y",C15=1,J15=1,E15=1),1,0)</x:f>
        <x:v>0</x:v>
      </x:c>
      <x:c r="R15" s="25" t="n">
        <x:f>IF(AND(Q15=1,D15=0),1,0)</x:f>
        <x:v>0</x:v>
      </x:c>
      <x:c r="S15" s="25" t="n">
        <x:f>IF(AND(Q15=1,D15=1),1,0)</x:f>
        <x:v>0</x:v>
      </x:c>
      <x:c r="T15" s="25" t="n">
        <x:f>IF(AND(Q15=1,L15=1),1,0)</x:f>
        <x:v>0</x:v>
      </x:c>
      <x:c r="U15" s="25" t="n">
        <x:f>IF(AND(Q15=1,'Manual Data'!T15="N"),1,0)</x:f>
        <x:v>0</x:v>
      </x:c>
      <x:c r="V15" s="25" t="n">
        <x:f>IF(AND(OR('Manual Data'!B15="Surgical",'Manual Data'!B15="Mixed"),'Manual Data'!I15="Y",I15=1,E15=1),1,0)</x:f>
        <x:v>1</x:v>
      </x:c>
      <x:c r="W15" s="25" t="n">
        <x:f>IF(AND(V15=1,H15=0),1,0)</x:f>
        <x:v>1</x:v>
      </x:c>
      <x:c r="X15" s="25" t="n">
        <x:f>IF(AND('Manual Data'!X15="Y",'Manual Data'!G15="N"),1,0)</x:f>
        <x:v>0</x:v>
      </x:c>
      <x:c r="Y15" s="25" t="n">
        <x:f>IF(AND('Manual Data'!U15="Y",'Manual Data'!V15="N"),1,0)</x:f>
        <x:v>0</x:v>
      </x:c>
      <x:c r="Z15" s="25" t="n">
        <x:f>IF('Manual Data'!U15="N",1,0)</x:f>
        <x:v>0</x:v>
      </x:c>
      <x:c r="AA15" s="25" t="n">
        <x:f>IF(AND('Manual Data'!AB15="N",'Manual Data'!AC15="N"),1,0)</x:f>
        <x:v>0</x:v>
      </x:c>
      <x:c r="AB15" s="25" t="n">
        <x:f>IF(AND(D15=1,E15=1),1,0)</x:f>
        <x:v>1</x:v>
      </x:c>
      <x:c r="AC15" s="25" t="n">
        <x:f>IF(AND(D15=0,E15=1),1,0)</x:f>
        <x:v>0</x:v>
      </x:c>
      <x:c r="AD15" s="25" t="n">
        <x:f>IF(AND(D15=1,E15=0),1,0)</x:f>
        <x:v>0</x:v>
      </x:c>
      <x:c r="AE15" s="25" t="n">
        <x:f>IF(AND(D15=0,E15=0),1,0)</x:f>
        <x:v>0</x:v>
      </x:c>
      <x:c r="AF15" s="25" t="n">
        <x:f>IF(AND(H15=1,I15=1),1,0)</x:f>
        <x:v>0</x:v>
      </x:c>
      <x:c r="AG15" s="25" t="n">
        <x:f>IF(AND(H15=0,I15=1),1,0)</x:f>
        <x:v>1</x:v>
      </x:c>
      <x:c r="AH15" s="25" t="n">
        <x:f>IF(AND('Manual Data'!J15="Y",'Manual Data'!M15="N"),1,0)</x:f>
        <x:v>0</x:v>
      </x:c>
      <x:c r="AI15" s="25" t="n">
        <x:f>IF(AND('Manual Data'!J15="Y",'Manual Data'!L15="N"),1,0)</x:f>
        <x:v>0</x:v>
      </x:c>
      <x:c r="AJ15" s="25" t="n">
        <x:f>IF(AND('Manual Data'!O15="N",'Manual Data'!Q15="N"),1,0)</x:f>
        <x:v>1</x:v>
      </x:c>
      <x:c r="AK15" s="25" t="n">
        <x:f>IF(AND('Manual Data'!J15="Y",'Manual Data'!K15="Y"),1,0)</x:f>
        <x:v>1</x:v>
      </x:c>
      <x:c r="AL15" s="25" t="n">
        <x:f>IF(AND('Manual Data'!J15="Y",'Manual Data'!K15="Y",'Manual Data'!L15="Y"),1,0)</x:f>
        <x:v>1</x:v>
      </x:c>
      <x:c r="AM15" s="25" t="n">
        <x:f>IF(AND(D15=1,'Manual Data'!N15="Y"),1,0)</x:f>
        <x:v>1</x:v>
      </x:c>
    </x:row>
    <x:row r="16">
      <x:c r="A16" s="24" t="str">
        <x:f>'Manual Data'!A16</x:f>
        <x:v>012</x:v>
      </x:c>
      <x:c r="B16" s="25" t="str">
        <x:f>'Manual Data'!B16</x:f>
        <x:v>Non-surgical</x:v>
      </x:c>
      <x:c r="C16" s="25" t="n">
        <x:f>IF(OR('Manual Data'!O16="Y",'Manual Data'!Q16="Y"),1,0)</x:f>
        <x:v>1</x:v>
      </x:c>
      <x:c r="D16" s="25" t="n">
        <x:f>IF(AND('Manual Data'!J16="Y",'Manual Data'!K16="Y",'Manual Data'!L16="Y",'Manual Data'!M16="Y"),1,0)</x:f>
        <x:v>1</x:v>
      </x:c>
      <x:c r="E16" s="25" t="n">
        <x:f>IF(OR('Manual Data'!AS16="Y",'Manual Data'!AT16="Y",'Manual Data'!AU16="Y",'Manual Data'!AV16="Y",'Manual Data'!AW16="Y"),1,0)</x:f>
        <x:v>1</x:v>
      </x:c>
      <x:c r="F16" s="25" t="n">
        <x:f>IF(OR('Manual Data'!AB16="Y",'Manual Data'!AC16="Y",'Manual Data'!AD16="Y",'Manual Data'!AE16="Y",'Manual Data'!AF16="Y"),1,0)</x:f>
        <x:v>1</x:v>
      </x:c>
      <x:c r="G16" s="25" t="n">
        <x:f>IF(OR('Manual Data'!AN16="Y",'Manual Data'!AO16="Y",'Manual Data'!AP16="Y",'Manual Data'!AQ16="Y"),1,0)</x:f>
        <x:v>1</x:v>
      </x:c>
      <x:c r="H16" s="25" t="n">
        <x:f>IF(OR('Manual Data'!R16="Y",'Manual Data'!S16="Y"),1,0)</x:f>
        <x:v>0</x:v>
      </x:c>
      <x:c r="I16" s="25" t="n">
        <x:f>IF(OR('Manual Data'!AO16="Y",'Manual Data'!AT16="Y"),1,0)</x:f>
        <x:v>1</x:v>
      </x:c>
      <x:c r="J16" s="25" t="n">
        <x:f>IF(OR('Manual Data'!AN16="Y",'Manual Data'!AS16="Y"),1,0)</x:f>
        <x:v>1</x:v>
      </x:c>
      <x:c r="K16" s="25" t="n">
        <x:f>IF(AND('Manual Data'!U16="Y",'Manual Data'!T16="Y",'Manual Data'!V16="Y"),1,0)</x:f>
        <x:v>1</x:v>
      </x:c>
      <x:c r="L16" s="25" t="n">
        <x:f>IF(AND('Manual Data'!M16="N",'Manual Data'!L16="N"),1,0)</x:f>
        <x:v>0</x:v>
      </x:c>
      <x:c r="M16" s="25" t="n">
        <x:f>IF(OR('Manual Data'!Y16="Y",'Manual Data'!Z16="Y"),1,0)</x:f>
        <x:v>1</x:v>
      </x:c>
      <x:c r="N16" s="25" t="n">
        <x:f>IF(AND('Manual Data'!H16="Y",'Manual Data'!I16="Y",E16=1),1,0)</x:f>
        <x:v>1</x:v>
      </x:c>
      <x:c r="O16" s="25" t="n">
        <x:f>IF(AND('Manual Data'!H16="Y",D16=1,E16=1),1,0)</x:f>
        <x:v>1</x:v>
      </x:c>
      <x:c r="P16" s="25" t="n">
        <x:f>IF(AND(O16=1,C16=1),1,0)</x:f>
        <x:v>1</x:v>
      </x:c>
      <x:c r="Q16" s="25" t="n">
        <x:f>IF(AND('Manual Data'!B16="Non-surgical",'Manual Data'!I16="Y",C16=1,J16=1,E16=1),1,0)</x:f>
        <x:v>1</x:v>
      </x:c>
      <x:c r="R16" s="25" t="n">
        <x:f>IF(AND(Q16=1,D16=0),1,0)</x:f>
        <x:v>0</x:v>
      </x:c>
      <x:c r="S16" s="25" t="n">
        <x:f>IF(AND(Q16=1,D16=1),1,0)</x:f>
        <x:v>1</x:v>
      </x:c>
      <x:c r="T16" s="25" t="n">
        <x:f>IF(AND(Q16=1,L16=1),1,0)</x:f>
        <x:v>0</x:v>
      </x:c>
      <x:c r="U16" s="25" t="n">
        <x:f>IF(AND(Q16=1,'Manual Data'!T16="N"),1,0)</x:f>
        <x:v>0</x:v>
      </x:c>
      <x:c r="V16" s="25" t="n">
        <x:f>IF(AND(OR('Manual Data'!B16="Surgical",'Manual Data'!B16="Mixed"),'Manual Data'!I16="Y",I16=1,E16=1),1,0)</x:f>
        <x:v>0</x:v>
      </x:c>
      <x:c r="W16" s="25" t="n">
        <x:f>IF(AND(V16=1,H16=0),1,0)</x:f>
        <x:v>0</x:v>
      </x:c>
      <x:c r="X16" s="25" t="n">
        <x:f>IF(AND('Manual Data'!X16="Y",'Manual Data'!G16="N"),1,0)</x:f>
        <x:v>0</x:v>
      </x:c>
      <x:c r="Y16" s="25" t="n">
        <x:f>IF(AND('Manual Data'!U16="Y",'Manual Data'!V16="N"),1,0)</x:f>
        <x:v>0</x:v>
      </x:c>
      <x:c r="Z16" s="25" t="n">
        <x:f>IF('Manual Data'!U16="N",1,0)</x:f>
        <x:v>0</x:v>
      </x:c>
      <x:c r="AA16" s="25" t="n">
        <x:f>IF(AND('Manual Data'!AB16="N",'Manual Data'!AC16="N"),1,0)</x:f>
        <x:v>0</x:v>
      </x:c>
      <x:c r="AB16" s="25" t="n">
        <x:f>IF(AND(D16=1,E16=1),1,0)</x:f>
        <x:v>1</x:v>
      </x:c>
      <x:c r="AC16" s="25" t="n">
        <x:f>IF(AND(D16=0,E16=1),1,0)</x:f>
        <x:v>0</x:v>
      </x:c>
      <x:c r="AD16" s="25" t="n">
        <x:f>IF(AND(D16=1,E16=0),1,0)</x:f>
        <x:v>0</x:v>
      </x:c>
      <x:c r="AE16" s="25" t="n">
        <x:f>IF(AND(D16=0,E16=0),1,0)</x:f>
        <x:v>0</x:v>
      </x:c>
      <x:c r="AF16" s="25" t="n">
        <x:f>IF(AND(H16=1,I16=1),1,0)</x:f>
        <x:v>0</x:v>
      </x:c>
      <x:c r="AG16" s="25" t="n">
        <x:f>IF(AND(H16=0,I16=1),1,0)</x:f>
        <x:v>1</x:v>
      </x:c>
      <x:c r="AH16" s="25" t="n">
        <x:f>IF(AND('Manual Data'!J16="Y",'Manual Data'!M16="N"),1,0)</x:f>
        <x:v>0</x:v>
      </x:c>
      <x:c r="AI16" s="25" t="n">
        <x:f>IF(AND('Manual Data'!J16="Y",'Manual Data'!L16="N"),1,0)</x:f>
        <x:v>0</x:v>
      </x:c>
      <x:c r="AJ16" s="25" t="n">
        <x:f>IF(AND('Manual Data'!O16="N",'Manual Data'!Q16="N"),1,0)</x:f>
        <x:v>0</x:v>
      </x:c>
      <x:c r="AK16" s="25" t="n">
        <x:f>IF(AND('Manual Data'!J16="Y",'Manual Data'!K16="Y"),1,0)</x:f>
        <x:v>1</x:v>
      </x:c>
      <x:c r="AL16" s="25" t="n">
        <x:f>IF(AND('Manual Data'!J16="Y",'Manual Data'!K16="Y",'Manual Data'!L16="Y"),1,0)</x:f>
        <x:v>1</x:v>
      </x:c>
      <x:c r="AM16" s="25" t="n">
        <x:f>IF(AND(D16=1,'Manual Data'!N16="Y"),1,0)</x:f>
        <x:v>1</x:v>
      </x:c>
    </x:row>
    <x:row r="17">
      <x:c r="A17" s="24" t="str">
        <x:f>'Manual Data'!A17</x:f>
        <x:v>013</x:v>
      </x:c>
      <x:c r="B17" s="25" t="str">
        <x:f>'Manual Data'!B17</x:f>
        <x:v>Non-surgical</x:v>
      </x:c>
      <x:c r="C17" s="25" t="n">
        <x:f>IF(OR('Manual Data'!O17="Y",'Manual Data'!Q17="Y"),1,0)</x:f>
        <x:v>1</x:v>
      </x:c>
      <x:c r="D17" s="25" t="n">
        <x:f>IF(AND('Manual Data'!J17="Y",'Manual Data'!K17="Y",'Manual Data'!L17="Y",'Manual Data'!M17="Y"),1,0)</x:f>
        <x:v>0</x:v>
      </x:c>
      <x:c r="E17" s="25" t="n">
        <x:f>IF(OR('Manual Data'!AS17="Y",'Manual Data'!AT17="Y",'Manual Data'!AU17="Y",'Manual Data'!AV17="Y",'Manual Data'!AW17="Y"),1,0)</x:f>
        <x:v>0</x:v>
      </x:c>
      <x:c r="F17" s="25" t="n">
        <x:f>IF(OR('Manual Data'!AB17="Y",'Manual Data'!AC17="Y",'Manual Data'!AD17="Y",'Manual Data'!AE17="Y",'Manual Data'!AF17="Y"),1,0)</x:f>
        <x:v>1</x:v>
      </x:c>
      <x:c r="G17" s="25" t="n">
        <x:f>IF(OR('Manual Data'!AN17="Y",'Manual Data'!AO17="Y",'Manual Data'!AP17="Y",'Manual Data'!AQ17="Y"),1,0)</x:f>
        <x:v>1</x:v>
      </x:c>
      <x:c r="H17" s="25" t="n">
        <x:f>IF(OR('Manual Data'!R17="Y",'Manual Data'!S17="Y"),1,0)</x:f>
        <x:v>0</x:v>
      </x:c>
      <x:c r="I17" s="25" t="n">
        <x:f>IF(OR('Manual Data'!AO17="Y",'Manual Data'!AT17="Y"),1,0)</x:f>
        <x:v>1</x:v>
      </x:c>
      <x:c r="J17" s="25" t="n">
        <x:f>IF(OR('Manual Data'!AN17="Y",'Manual Data'!AS17="Y"),1,0)</x:f>
        <x:v>1</x:v>
      </x:c>
      <x:c r="K17" s="25" t="n">
        <x:f>IF(AND('Manual Data'!U17="Y",'Manual Data'!T17="Y",'Manual Data'!V17="Y"),1,0)</x:f>
        <x:v>0</x:v>
      </x:c>
      <x:c r="L17" s="25" t="n">
        <x:f>IF(AND('Manual Data'!M17="N",'Manual Data'!L17="N"),1,0)</x:f>
        <x:v>1</x:v>
      </x:c>
      <x:c r="M17" s="25" t="n">
        <x:f>IF(OR('Manual Data'!Y17="Y",'Manual Data'!Z17="Y"),1,0)</x:f>
        <x:v>0</x:v>
      </x:c>
      <x:c r="N17" s="25" t="n">
        <x:f>IF(AND('Manual Data'!H17="Y",'Manual Data'!I17="Y",E17=1),1,0)</x:f>
        <x:v>0</x:v>
      </x:c>
      <x:c r="O17" s="25" t="n">
        <x:f>IF(AND('Manual Data'!H17="Y",D17=1,E17=1),1,0)</x:f>
        <x:v>0</x:v>
      </x:c>
      <x:c r="P17" s="25" t="n">
        <x:f>IF(AND(O17=1,C17=1),1,0)</x:f>
        <x:v>0</x:v>
      </x:c>
      <x:c r="Q17" s="25" t="n">
        <x:f>IF(AND('Manual Data'!B17="Non-surgical",'Manual Data'!I17="Y",C17=1,J17=1,E17=1),1,0)</x:f>
        <x:v>0</x:v>
      </x:c>
      <x:c r="R17" s="25" t="n">
        <x:f>IF(AND(Q17=1,D17=0),1,0)</x:f>
        <x:v>0</x:v>
      </x:c>
      <x:c r="S17" s="25" t="n">
        <x:f>IF(AND(Q17=1,D17=1),1,0)</x:f>
        <x:v>0</x:v>
      </x:c>
      <x:c r="T17" s="25" t="n">
        <x:f>IF(AND(Q17=1,L17=1),1,0)</x:f>
        <x:v>0</x:v>
      </x:c>
      <x:c r="U17" s="25" t="n">
        <x:f>IF(AND(Q17=1,'Manual Data'!T17="N"),1,0)</x:f>
        <x:v>0</x:v>
      </x:c>
      <x:c r="V17" s="25" t="n">
        <x:f>IF(AND(OR('Manual Data'!B17="Surgical",'Manual Data'!B17="Mixed"),'Manual Data'!I17="Y",I17=1,E17=1),1,0)</x:f>
        <x:v>0</x:v>
      </x:c>
      <x:c r="W17" s="25" t="n">
        <x:f>IF(AND(V17=1,H17=0),1,0)</x:f>
        <x:v>0</x:v>
      </x:c>
      <x:c r="X17" s="25" t="n">
        <x:f>IF(AND('Manual Data'!X17="Y",'Manual Data'!G17="N"),1,0)</x:f>
        <x:v>0</x:v>
      </x:c>
      <x:c r="Y17" s="25" t="n">
        <x:f>IF(AND('Manual Data'!U17="Y",'Manual Data'!V17="N"),1,0)</x:f>
        <x:v>1</x:v>
      </x:c>
      <x:c r="Z17" s="25" t="n">
        <x:f>IF('Manual Data'!U17="N",1,0)</x:f>
        <x:v>0</x:v>
      </x:c>
      <x:c r="AA17" s="25" t="n">
        <x:f>IF(AND('Manual Data'!AB17="N",'Manual Data'!AC17="N"),1,0)</x:f>
        <x:v>0</x:v>
      </x:c>
      <x:c r="AB17" s="25" t="n">
        <x:f>IF(AND(D17=1,E17=1),1,0)</x:f>
        <x:v>0</x:v>
      </x:c>
      <x:c r="AC17" s="25" t="n">
        <x:f>IF(AND(D17=0,E17=1),1,0)</x:f>
        <x:v>0</x:v>
      </x:c>
      <x:c r="AD17" s="25" t="n">
        <x:f>IF(AND(D17=1,E17=0),1,0)</x:f>
        <x:v>0</x:v>
      </x:c>
      <x:c r="AE17" s="25" t="n">
        <x:f>IF(AND(D17=0,E17=0),1,0)</x:f>
        <x:v>1</x:v>
      </x:c>
      <x:c r="AF17" s="25" t="n">
        <x:f>IF(AND(H17=1,I17=1),1,0)</x:f>
        <x:v>0</x:v>
      </x:c>
      <x:c r="AG17" s="25" t="n">
        <x:f>IF(AND(H17=0,I17=1),1,0)</x:f>
        <x:v>1</x:v>
      </x:c>
      <x:c r="AH17" s="25" t="n">
        <x:f>IF(AND('Manual Data'!J17="Y",'Manual Data'!M17="N"),1,0)</x:f>
        <x:v>1</x:v>
      </x:c>
      <x:c r="AI17" s="25" t="n">
        <x:f>IF(AND('Manual Data'!J17="Y",'Manual Data'!L17="N"),1,0)</x:f>
        <x:v>1</x:v>
      </x:c>
      <x:c r="AJ17" s="25" t="n">
        <x:f>IF(AND('Manual Data'!O17="N",'Manual Data'!Q17="N"),1,0)</x:f>
        <x:v>0</x:v>
      </x:c>
      <x:c r="AK17" s="25" t="n">
        <x:f>IF(AND('Manual Data'!J17="Y",'Manual Data'!K17="Y"),1,0)</x:f>
        <x:v>0</x:v>
      </x:c>
      <x:c r="AL17" s="25" t="n">
        <x:f>IF(AND('Manual Data'!J17="Y",'Manual Data'!K17="Y",'Manual Data'!L17="Y"),1,0)</x:f>
        <x:v>0</x:v>
      </x:c>
      <x:c r="AM17" s="25" t="n">
        <x:f>IF(AND(D17=1,'Manual Data'!N17="Y"),1,0)</x:f>
        <x:v>0</x:v>
      </x:c>
    </x:row>
    <x:row r="18">
      <x:c r="A18" s="24" t="str">
        <x:f>'Manual Data'!A18</x:f>
        <x:v>014</x:v>
      </x:c>
      <x:c r="B18" s="25" t="str">
        <x:f>'Manual Data'!B18</x:f>
        <x:v>Mixed</x:v>
      </x:c>
      <x:c r="C18" s="25" t="n">
        <x:f>IF(OR('Manual Data'!O18="Y",'Manual Data'!Q18="Y"),1,0)</x:f>
        <x:v>0</x:v>
      </x:c>
      <x:c r="D18" s="25" t="n">
        <x:f>IF(AND('Manual Data'!J18="Y",'Manual Data'!K18="Y",'Manual Data'!L18="Y",'Manual Data'!M18="Y"),1,0)</x:f>
        <x:v>1</x:v>
      </x:c>
      <x:c r="E18" s="25" t="n">
        <x:f>IF(OR('Manual Data'!AS18="Y",'Manual Data'!AT18="Y",'Manual Data'!AU18="Y",'Manual Data'!AV18="Y",'Manual Data'!AW18="Y"),1,0)</x:f>
        <x:v>0</x:v>
      </x:c>
      <x:c r="F18" s="25" t="n">
        <x:f>IF(OR('Manual Data'!AB18="Y",'Manual Data'!AC18="Y",'Manual Data'!AD18="Y",'Manual Data'!AE18="Y",'Manual Data'!AF18="Y"),1,0)</x:f>
        <x:v>1</x:v>
      </x:c>
      <x:c r="G18" s="25" t="n">
        <x:f>IF(OR('Manual Data'!AN18="Y",'Manual Data'!AO18="Y",'Manual Data'!AP18="Y",'Manual Data'!AQ18="Y"),1,0)</x:f>
        <x:v>1</x:v>
      </x:c>
      <x:c r="H18" s="25" t="n">
        <x:f>IF(OR('Manual Data'!R18="Y",'Manual Data'!S18="Y"),1,0)</x:f>
        <x:v>1</x:v>
      </x:c>
      <x:c r="I18" s="25" t="n">
        <x:f>IF(OR('Manual Data'!AO18="Y",'Manual Data'!AT18="Y"),1,0)</x:f>
        <x:v>1</x:v>
      </x:c>
      <x:c r="J18" s="25" t="n">
        <x:f>IF(OR('Manual Data'!AN18="Y",'Manual Data'!AS18="Y"),1,0)</x:f>
        <x:v>0</x:v>
      </x:c>
      <x:c r="K18" s="25" t="n">
        <x:f>IF(AND('Manual Data'!U18="Y",'Manual Data'!T18="Y",'Manual Data'!V18="Y"),1,0)</x:f>
        <x:v>1</x:v>
      </x:c>
      <x:c r="L18" s="25" t="n">
        <x:f>IF(AND('Manual Data'!M18="N",'Manual Data'!L18="N"),1,0)</x:f>
        <x:v>0</x:v>
      </x:c>
      <x:c r="M18" s="25" t="n">
        <x:f>IF(OR('Manual Data'!Y18="Y",'Manual Data'!Z18="Y"),1,0)</x:f>
        <x:v>0</x:v>
      </x:c>
      <x:c r="N18" s="25" t="n">
        <x:f>IF(AND('Manual Data'!H18="Y",'Manual Data'!I18="Y",E18=1),1,0)</x:f>
        <x:v>0</x:v>
      </x:c>
      <x:c r="O18" s="25" t="n">
        <x:f>IF(AND('Manual Data'!H18="Y",D18=1,E18=1),1,0)</x:f>
        <x:v>0</x:v>
      </x:c>
      <x:c r="P18" s="25" t="n">
        <x:f>IF(AND(O18=1,C18=1),1,0)</x:f>
        <x:v>0</x:v>
      </x:c>
      <x:c r="Q18" s="25" t="n">
        <x:f>IF(AND('Manual Data'!B18="Non-surgical",'Manual Data'!I18="Y",C18=1,J18=1,E18=1),1,0)</x:f>
        <x:v>0</x:v>
      </x:c>
      <x:c r="R18" s="25" t="n">
        <x:f>IF(AND(Q18=1,D18=0),1,0)</x:f>
        <x:v>0</x:v>
      </x:c>
      <x:c r="S18" s="25" t="n">
        <x:f>IF(AND(Q18=1,D18=1),1,0)</x:f>
        <x:v>0</x:v>
      </x:c>
      <x:c r="T18" s="25" t="n">
        <x:f>IF(AND(Q18=1,L18=1),1,0)</x:f>
        <x:v>0</x:v>
      </x:c>
      <x:c r="U18" s="25" t="n">
        <x:f>IF(AND(Q18=1,'Manual Data'!T18="N"),1,0)</x:f>
        <x:v>0</x:v>
      </x:c>
      <x:c r="V18" s="25" t="n">
        <x:f>IF(AND(OR('Manual Data'!B18="Surgical",'Manual Data'!B18="Mixed"),'Manual Data'!I18="Y",I18=1,E18=1),1,0)</x:f>
        <x:v>0</x:v>
      </x:c>
      <x:c r="W18" s="25" t="n">
        <x:f>IF(AND(V18=1,H18=0),1,0)</x:f>
        <x:v>0</x:v>
      </x:c>
      <x:c r="X18" s="25" t="n">
        <x:f>IF(AND('Manual Data'!X18="Y",'Manual Data'!G18="N"),1,0)</x:f>
        <x:v>0</x:v>
      </x:c>
      <x:c r="Y18" s="25" t="n">
        <x:f>IF(AND('Manual Data'!U18="Y",'Manual Data'!V18="N"),1,0)</x:f>
        <x:v>0</x:v>
      </x:c>
      <x:c r="Z18" s="25" t="n">
        <x:f>IF('Manual Data'!U18="N",1,0)</x:f>
        <x:v>0</x:v>
      </x:c>
      <x:c r="AA18" s="25" t="n">
        <x:f>IF(AND('Manual Data'!AB18="N",'Manual Data'!AC18="N"),1,0)</x:f>
        <x:v>1</x:v>
      </x:c>
      <x:c r="AB18" s="25" t="n">
        <x:f>IF(AND(D18=1,E18=1),1,0)</x:f>
        <x:v>0</x:v>
      </x:c>
      <x:c r="AC18" s="25" t="n">
        <x:f>IF(AND(D18=0,E18=1),1,0)</x:f>
        <x:v>0</x:v>
      </x:c>
      <x:c r="AD18" s="25" t="n">
        <x:f>IF(AND(D18=1,E18=0),1,0)</x:f>
        <x:v>1</x:v>
      </x:c>
      <x:c r="AE18" s="25" t="n">
        <x:f>IF(AND(D18=0,E18=0),1,0)</x:f>
        <x:v>0</x:v>
      </x:c>
      <x:c r="AF18" s="25" t="n">
        <x:f>IF(AND(H18=1,I18=1),1,0)</x:f>
        <x:v>1</x:v>
      </x:c>
      <x:c r="AG18" s="25" t="n">
        <x:f>IF(AND(H18=0,I18=1),1,0)</x:f>
        <x:v>0</x:v>
      </x:c>
      <x:c r="AH18" s="25" t="n">
        <x:f>IF(AND('Manual Data'!J18="Y",'Manual Data'!M18="N"),1,0)</x:f>
        <x:v>0</x:v>
      </x:c>
      <x:c r="AI18" s="25" t="n">
        <x:f>IF(AND('Manual Data'!J18="Y",'Manual Data'!L18="N"),1,0)</x:f>
        <x:v>0</x:v>
      </x:c>
      <x:c r="AJ18" s="25" t="n">
        <x:f>IF(AND('Manual Data'!O18="N",'Manual Data'!Q18="N"),1,0)</x:f>
        <x:v>1</x:v>
      </x:c>
      <x:c r="AK18" s="25" t="n">
        <x:f>IF(AND('Manual Data'!J18="Y",'Manual Data'!K18="Y"),1,0)</x:f>
        <x:v>1</x:v>
      </x:c>
      <x:c r="AL18" s="25" t="n">
        <x:f>IF(AND('Manual Data'!J18="Y",'Manual Data'!K18="Y",'Manual Data'!L18="Y"),1,0)</x:f>
        <x:v>1</x:v>
      </x:c>
      <x:c r="AM18" s="25" t="n">
        <x:f>IF(AND(D18=1,'Manual Data'!N18="Y"),1,0)</x:f>
        <x:v>1</x:v>
      </x:c>
    </x:row>
    <x:row r="19">
      <x:c r="A19" s="24" t="str">
        <x:f>'Manual Data'!A19</x:f>
        <x:v>015</x:v>
      </x:c>
      <x:c r="B19" s="25" t="str">
        <x:f>'Manual Data'!B19</x:f>
        <x:v>Mixed</x:v>
      </x:c>
      <x:c r="C19" s="25" t="n">
        <x:f>IF(OR('Manual Data'!O19="Y",'Manual Data'!Q19="Y"),1,0)</x:f>
        <x:v>0</x:v>
      </x:c>
      <x:c r="D19" s="25" t="n">
        <x:f>IF(AND('Manual Data'!J19="Y",'Manual Data'!K19="Y",'Manual Data'!L19="Y",'Manual Data'!M19="Y"),1,0)</x:f>
        <x:v>1</x:v>
      </x:c>
      <x:c r="E19" s="25" t="n">
        <x:f>IF(OR('Manual Data'!AS19="Y",'Manual Data'!AT19="Y",'Manual Data'!AU19="Y",'Manual Data'!AV19="Y",'Manual Data'!AW19="Y"),1,0)</x:f>
        <x:v>1</x:v>
      </x:c>
      <x:c r="F19" s="25" t="n">
        <x:f>IF(OR('Manual Data'!AB19="Y",'Manual Data'!AC19="Y",'Manual Data'!AD19="Y",'Manual Data'!AE19="Y",'Manual Data'!AF19="Y"),1,0)</x:f>
        <x:v>1</x:v>
      </x:c>
      <x:c r="G19" s="25" t="n">
        <x:f>IF(OR('Manual Data'!AN19="Y",'Manual Data'!AO19="Y",'Manual Data'!AP19="Y",'Manual Data'!AQ19="Y"),1,0)</x:f>
        <x:v>1</x:v>
      </x:c>
      <x:c r="H19" s="25" t="n">
        <x:f>IF(OR('Manual Data'!R19="Y",'Manual Data'!S19="Y"),1,0)</x:f>
        <x:v>0</x:v>
      </x:c>
      <x:c r="I19" s="25" t="n">
        <x:f>IF(OR('Manual Data'!AO19="Y",'Manual Data'!AT19="Y"),1,0)</x:f>
        <x:v>0</x:v>
      </x:c>
      <x:c r="J19" s="25" t="n">
        <x:f>IF(OR('Manual Data'!AN19="Y",'Manual Data'!AS19="Y"),1,0)</x:f>
        <x:v>0</x:v>
      </x:c>
      <x:c r="K19" s="25" t="n">
        <x:f>IF(AND('Manual Data'!U19="Y",'Manual Data'!T19="Y",'Manual Data'!V19="Y"),1,0)</x:f>
        <x:v>1</x:v>
      </x:c>
      <x:c r="L19" s="25" t="n">
        <x:f>IF(AND('Manual Data'!M19="N",'Manual Data'!L19="N"),1,0)</x:f>
        <x:v>0</x:v>
      </x:c>
      <x:c r="M19" s="25" t="n">
        <x:f>IF(OR('Manual Data'!Y19="Y",'Manual Data'!Z19="Y"),1,0)</x:f>
        <x:v>1</x:v>
      </x:c>
      <x:c r="N19" s="25" t="n">
        <x:f>IF(AND('Manual Data'!H19="Y",'Manual Data'!I19="Y",E19=1),1,0)</x:f>
        <x:v>0</x:v>
      </x:c>
      <x:c r="O19" s="25" t="n">
        <x:f>IF(AND('Manual Data'!H19="Y",D19=1,E19=1),1,0)</x:f>
        <x:v>0</x:v>
      </x:c>
      <x:c r="P19" s="25" t="n">
        <x:f>IF(AND(O19=1,C19=1),1,0)</x:f>
        <x:v>0</x:v>
      </x:c>
      <x:c r="Q19" s="25" t="n">
        <x:f>IF(AND('Manual Data'!B19="Non-surgical",'Manual Data'!I19="Y",C19=1,J19=1,E19=1),1,0)</x:f>
        <x:v>0</x:v>
      </x:c>
      <x:c r="R19" s="25" t="n">
        <x:f>IF(AND(Q19=1,D19=0),1,0)</x:f>
        <x:v>0</x:v>
      </x:c>
      <x:c r="S19" s="25" t="n">
        <x:f>IF(AND(Q19=1,D19=1),1,0)</x:f>
        <x:v>0</x:v>
      </x:c>
      <x:c r="T19" s="25" t="n">
        <x:f>IF(AND(Q19=1,L19=1),1,0)</x:f>
        <x:v>0</x:v>
      </x:c>
      <x:c r="U19" s="25" t="n">
        <x:f>IF(AND(Q19=1,'Manual Data'!T19="N"),1,0)</x:f>
        <x:v>0</x:v>
      </x:c>
      <x:c r="V19" s="25" t="n">
        <x:f>IF(AND(OR('Manual Data'!B19="Surgical",'Manual Data'!B19="Mixed"),'Manual Data'!I19="Y",I19=1,E19=1),1,0)</x:f>
        <x:v>0</x:v>
      </x:c>
      <x:c r="W19" s="25" t="n">
        <x:f>IF(AND(V19=1,H19=0),1,0)</x:f>
        <x:v>0</x:v>
      </x:c>
      <x:c r="X19" s="25" t="n">
        <x:f>IF(AND('Manual Data'!X19="Y",'Manual Data'!G19="N"),1,0)</x:f>
        <x:v>0</x:v>
      </x:c>
      <x:c r="Y19" s="25" t="n">
        <x:f>IF(AND('Manual Data'!U19="Y",'Manual Data'!V19="N"),1,0)</x:f>
        <x:v>0</x:v>
      </x:c>
      <x:c r="Z19" s="25" t="n">
        <x:f>IF('Manual Data'!U19="N",1,0)</x:f>
        <x:v>0</x:v>
      </x:c>
      <x:c r="AA19" s="25" t="n">
        <x:f>IF(AND('Manual Data'!AB19="N",'Manual Data'!AC19="N"),1,0)</x:f>
        <x:v>0</x:v>
      </x:c>
      <x:c r="AB19" s="25" t="n">
        <x:f>IF(AND(D19=1,E19=1),1,0)</x:f>
        <x:v>1</x:v>
      </x:c>
      <x:c r="AC19" s="25" t="n">
        <x:f>IF(AND(D19=0,E19=1),1,0)</x:f>
        <x:v>0</x:v>
      </x:c>
      <x:c r="AD19" s="25" t="n">
        <x:f>IF(AND(D19=1,E19=0),1,0)</x:f>
        <x:v>0</x:v>
      </x:c>
      <x:c r="AE19" s="25" t="n">
        <x:f>IF(AND(D19=0,E19=0),1,0)</x:f>
        <x:v>0</x:v>
      </x:c>
      <x:c r="AF19" s="25" t="n">
        <x:f>IF(AND(H19=1,I19=1),1,0)</x:f>
        <x:v>0</x:v>
      </x:c>
      <x:c r="AG19" s="25" t="n">
        <x:f>IF(AND(H19=0,I19=1),1,0)</x:f>
        <x:v>0</x:v>
      </x:c>
      <x:c r="AH19" s="25" t="n">
        <x:f>IF(AND('Manual Data'!J19="Y",'Manual Data'!M19="N"),1,0)</x:f>
        <x:v>0</x:v>
      </x:c>
      <x:c r="AI19" s="25" t="n">
        <x:f>IF(AND('Manual Data'!J19="Y",'Manual Data'!L19="N"),1,0)</x:f>
        <x:v>0</x:v>
      </x:c>
      <x:c r="AJ19" s="25" t="n">
        <x:f>IF(AND('Manual Data'!O19="N",'Manual Data'!Q19="N"),1,0)</x:f>
        <x:v>1</x:v>
      </x:c>
      <x:c r="AK19" s="25" t="n">
        <x:f>IF(AND('Manual Data'!J19="Y",'Manual Data'!K19="Y"),1,0)</x:f>
        <x:v>1</x:v>
      </x:c>
      <x:c r="AL19" s="25" t="n">
        <x:f>IF(AND('Manual Data'!J19="Y",'Manual Data'!K19="Y",'Manual Data'!L19="Y"),1,0)</x:f>
        <x:v>1</x:v>
      </x:c>
      <x:c r="AM19" s="25" t="n">
        <x:f>IF(AND(D19=1,'Manual Data'!N19="Y"),1,0)</x:f>
        <x:v>1</x:v>
      </x:c>
    </x:row>
    <x:row r="20">
      <x:c r="A20" s="24" t="str">
        <x:f>'Manual Data'!A20</x:f>
        <x:v>016</x:v>
      </x:c>
      <x:c r="B20" s="25" t="str">
        <x:f>'Manual Data'!B20</x:f>
        <x:v>Non-surgical</x:v>
      </x:c>
      <x:c r="C20" s="25" t="n">
        <x:f>IF(OR('Manual Data'!O20="Y",'Manual Data'!Q20="Y"),1,0)</x:f>
        <x:v>1</x:v>
      </x:c>
      <x:c r="D20" s="25" t="n">
        <x:f>IF(AND('Manual Data'!J20="Y",'Manual Data'!K20="Y",'Manual Data'!L20="Y",'Manual Data'!M20="Y"),1,0)</x:f>
        <x:v>0</x:v>
      </x:c>
      <x:c r="E20" s="25" t="n">
        <x:f>IF(OR('Manual Data'!AS20="Y",'Manual Data'!AT20="Y",'Manual Data'!AU20="Y",'Manual Data'!AV20="Y",'Manual Data'!AW20="Y"),1,0)</x:f>
        <x:v>0</x:v>
      </x:c>
      <x:c r="F20" s="25" t="n">
        <x:f>IF(OR('Manual Data'!AB20="Y",'Manual Data'!AC20="Y",'Manual Data'!AD20="Y",'Manual Data'!AE20="Y",'Manual Data'!AF20="Y"),1,0)</x:f>
        <x:v>1</x:v>
      </x:c>
      <x:c r="G20" s="25" t="n">
        <x:f>IF(OR('Manual Data'!AN20="Y",'Manual Data'!AO20="Y",'Manual Data'!AP20="Y",'Manual Data'!AQ20="Y"),1,0)</x:f>
        <x:v>1</x:v>
      </x:c>
      <x:c r="H20" s="25" t="n">
        <x:f>IF(OR('Manual Data'!R20="Y",'Manual Data'!S20="Y"),1,0)</x:f>
        <x:v>0</x:v>
      </x:c>
      <x:c r="I20" s="25" t="n">
        <x:f>IF(OR('Manual Data'!AO20="Y",'Manual Data'!AT20="Y"),1,0)</x:f>
        <x:v>1</x:v>
      </x:c>
      <x:c r="J20" s="25" t="n">
        <x:f>IF(OR('Manual Data'!AN20="Y",'Manual Data'!AS20="Y"),1,0)</x:f>
        <x:v>1</x:v>
      </x:c>
      <x:c r="K20" s="25" t="n">
        <x:f>IF(AND('Manual Data'!U20="Y",'Manual Data'!T20="Y",'Manual Data'!V20="Y"),1,0)</x:f>
        <x:v>0</x:v>
      </x:c>
      <x:c r="L20" s="25" t="n">
        <x:f>IF(AND('Manual Data'!M20="N",'Manual Data'!L20="N"),1,0)</x:f>
        <x:v>1</x:v>
      </x:c>
      <x:c r="M20" s="25" t="n">
        <x:f>IF(OR('Manual Data'!Y20="Y",'Manual Data'!Z20="Y"),1,0)</x:f>
        <x:v>1</x:v>
      </x:c>
      <x:c r="N20" s="25" t="n">
        <x:f>IF(AND('Manual Data'!H20="Y",'Manual Data'!I20="Y",E20=1),1,0)</x:f>
        <x:v>0</x:v>
      </x:c>
      <x:c r="O20" s="25" t="n">
        <x:f>IF(AND('Manual Data'!H20="Y",D20=1,E20=1),1,0)</x:f>
        <x:v>0</x:v>
      </x:c>
      <x:c r="P20" s="25" t="n">
        <x:f>IF(AND(O20=1,C20=1),1,0)</x:f>
        <x:v>0</x:v>
      </x:c>
      <x:c r="Q20" s="25" t="n">
        <x:f>IF(AND('Manual Data'!B20="Non-surgical",'Manual Data'!I20="Y",C20=1,J20=1,E20=1),1,0)</x:f>
        <x:v>0</x:v>
      </x:c>
      <x:c r="R20" s="25" t="n">
        <x:f>IF(AND(Q20=1,D20=0),1,0)</x:f>
        <x:v>0</x:v>
      </x:c>
      <x:c r="S20" s="25" t="n">
        <x:f>IF(AND(Q20=1,D20=1),1,0)</x:f>
        <x:v>0</x:v>
      </x:c>
      <x:c r="T20" s="25" t="n">
        <x:f>IF(AND(Q20=1,L20=1),1,0)</x:f>
        <x:v>0</x:v>
      </x:c>
      <x:c r="U20" s="25" t="n">
        <x:f>IF(AND(Q20=1,'Manual Data'!T20="N"),1,0)</x:f>
        <x:v>0</x:v>
      </x:c>
      <x:c r="V20" s="25" t="n">
        <x:f>IF(AND(OR('Manual Data'!B20="Surgical",'Manual Data'!B20="Mixed"),'Manual Data'!I20="Y",I20=1,E20=1),1,0)</x:f>
        <x:v>0</x:v>
      </x:c>
      <x:c r="W20" s="25" t="n">
        <x:f>IF(AND(V20=1,H20=0),1,0)</x:f>
        <x:v>0</x:v>
      </x:c>
      <x:c r="X20" s="25" t="n">
        <x:f>IF(AND('Manual Data'!X20="Y",'Manual Data'!G20="N"),1,0)</x:f>
        <x:v>0</x:v>
      </x:c>
      <x:c r="Y20" s="25" t="n">
        <x:f>IF(AND('Manual Data'!U20="Y",'Manual Data'!V20="N"),1,0)</x:f>
        <x:v>0</x:v>
      </x:c>
      <x:c r="Z20" s="25" t="n">
        <x:f>IF('Manual Data'!U20="N",1,0)</x:f>
        <x:v>0</x:v>
      </x:c>
      <x:c r="AA20" s="25" t="n">
        <x:f>IF(AND('Manual Data'!AB20="N",'Manual Data'!AC20="N"),1,0)</x:f>
        <x:v>0</x:v>
      </x:c>
      <x:c r="AB20" s="25" t="n">
        <x:f>IF(AND(D20=1,E20=1),1,0)</x:f>
        <x:v>0</x:v>
      </x:c>
      <x:c r="AC20" s="25" t="n">
        <x:f>IF(AND(D20=0,E20=1),1,0)</x:f>
        <x:v>0</x:v>
      </x:c>
      <x:c r="AD20" s="25" t="n">
        <x:f>IF(AND(D20=1,E20=0),1,0)</x:f>
        <x:v>0</x:v>
      </x:c>
      <x:c r="AE20" s="25" t="n">
        <x:f>IF(AND(D20=0,E20=0),1,0)</x:f>
        <x:v>1</x:v>
      </x:c>
      <x:c r="AF20" s="25" t="n">
        <x:f>IF(AND(H20=1,I20=1),1,0)</x:f>
        <x:v>0</x:v>
      </x:c>
      <x:c r="AG20" s="25" t="n">
        <x:f>IF(AND(H20=0,I20=1),1,0)</x:f>
        <x:v>1</x:v>
      </x:c>
      <x:c r="AH20" s="25" t="n">
        <x:f>IF(AND('Manual Data'!J20="Y",'Manual Data'!M20="N"),1,0)</x:f>
        <x:v>1</x:v>
      </x:c>
      <x:c r="AI20" s="25" t="n">
        <x:f>IF(AND('Manual Data'!J20="Y",'Manual Data'!L20="N"),1,0)</x:f>
        <x:v>1</x:v>
      </x:c>
      <x:c r="AJ20" s="25" t="n">
        <x:f>IF(AND('Manual Data'!O20="N",'Manual Data'!Q20="N"),1,0)</x:f>
        <x:v>0</x:v>
      </x:c>
      <x:c r="AK20" s="25" t="n">
        <x:f>IF(AND('Manual Data'!J20="Y",'Manual Data'!K20="Y"),1,0)</x:f>
        <x:v>1</x:v>
      </x:c>
      <x:c r="AL20" s="25" t="n">
        <x:f>IF(AND('Manual Data'!J20="Y",'Manual Data'!K20="Y",'Manual Data'!L20="Y"),1,0)</x:f>
        <x:v>0</x:v>
      </x:c>
      <x:c r="AM20" s="25" t="n">
        <x:f>IF(AND(D20=1,'Manual Data'!N20="Y"),1,0)</x:f>
        <x:v>0</x:v>
      </x:c>
    </x:row>
    <x:row r="21">
      <x:c r="A21" s="24" t="str">
        <x:f>'Manual Data'!A21</x:f>
        <x:v>017</x:v>
      </x:c>
      <x:c r="B21" s="25" t="str">
        <x:f>'Manual Data'!B21</x:f>
        <x:v>Non-surgical</x:v>
      </x:c>
      <x:c r="C21" s="25" t="n">
        <x:f>IF(OR('Manual Data'!O21="Y",'Manual Data'!Q21="Y"),1,0)</x:f>
        <x:v>0</x:v>
      </x:c>
      <x:c r="D21" s="25" t="n">
        <x:f>IF(AND('Manual Data'!J21="Y",'Manual Data'!K21="Y",'Manual Data'!L21="Y",'Manual Data'!M21="Y"),1,0)</x:f>
        <x:v>1</x:v>
      </x:c>
      <x:c r="E21" s="25" t="n">
        <x:f>IF(OR('Manual Data'!AS21="Y",'Manual Data'!AT21="Y",'Manual Data'!AU21="Y",'Manual Data'!AV21="Y",'Manual Data'!AW21="Y"),1,0)</x:f>
        <x:v>0</x:v>
      </x:c>
      <x:c r="F21" s="25" t="n">
        <x:f>IF(OR('Manual Data'!AB21="Y",'Manual Data'!AC21="Y",'Manual Data'!AD21="Y",'Manual Data'!AE21="Y",'Manual Data'!AF21="Y"),1,0)</x:f>
        <x:v>1</x:v>
      </x:c>
      <x:c r="G21" s="25" t="n">
        <x:f>IF(OR('Manual Data'!AN21="Y",'Manual Data'!AO21="Y",'Manual Data'!AP21="Y",'Manual Data'!AQ21="Y"),1,0)</x:f>
        <x:v>1</x:v>
      </x:c>
      <x:c r="H21" s="25" t="n">
        <x:f>IF(OR('Manual Data'!R21="Y",'Manual Data'!S21="Y"),1,0)</x:f>
        <x:v>0</x:v>
      </x:c>
      <x:c r="I21" s="25" t="n">
        <x:f>IF(OR('Manual Data'!AO21="Y",'Manual Data'!AT21="Y"),1,0)</x:f>
        <x:v>0</x:v>
      </x:c>
      <x:c r="J21" s="25" t="n">
        <x:f>IF(OR('Manual Data'!AN21="Y",'Manual Data'!AS21="Y"),1,0)</x:f>
        <x:v>0</x:v>
      </x:c>
      <x:c r="K21" s="25" t="n">
        <x:f>IF(AND('Manual Data'!U21="Y",'Manual Data'!T21="Y",'Manual Data'!V21="Y"),1,0)</x:f>
        <x:v>1</x:v>
      </x:c>
      <x:c r="L21" s="25" t="n">
        <x:f>IF(AND('Manual Data'!M21="N",'Manual Data'!L21="N"),1,0)</x:f>
        <x:v>0</x:v>
      </x:c>
      <x:c r="M21" s="25" t="n">
        <x:f>IF(OR('Manual Data'!Y21="Y",'Manual Data'!Z21="Y"),1,0)</x:f>
        <x:v>0</x:v>
      </x:c>
      <x:c r="N21" s="25" t="n">
        <x:f>IF(AND('Manual Data'!H21="Y",'Manual Data'!I21="Y",E21=1),1,0)</x:f>
        <x:v>0</x:v>
      </x:c>
      <x:c r="O21" s="25" t="n">
        <x:f>IF(AND('Manual Data'!H21="Y",D21=1,E21=1),1,0)</x:f>
        <x:v>0</x:v>
      </x:c>
      <x:c r="P21" s="25" t="n">
        <x:f>IF(AND(O21=1,C21=1),1,0)</x:f>
        <x:v>0</x:v>
      </x:c>
      <x:c r="Q21" s="25" t="n">
        <x:f>IF(AND('Manual Data'!B21="Non-surgical",'Manual Data'!I21="Y",C21=1,J21=1,E21=1),1,0)</x:f>
        <x:v>0</x:v>
      </x:c>
      <x:c r="R21" s="25" t="n">
        <x:f>IF(AND(Q21=1,D21=0),1,0)</x:f>
        <x:v>0</x:v>
      </x:c>
      <x:c r="S21" s="25" t="n">
        <x:f>IF(AND(Q21=1,D21=1),1,0)</x:f>
        <x:v>0</x:v>
      </x:c>
      <x:c r="T21" s="25" t="n">
        <x:f>IF(AND(Q21=1,L21=1),1,0)</x:f>
        <x:v>0</x:v>
      </x:c>
      <x:c r="U21" s="25" t="n">
        <x:f>IF(AND(Q21=1,'Manual Data'!T21="N"),1,0)</x:f>
        <x:v>0</x:v>
      </x:c>
      <x:c r="V21" s="25" t="n">
        <x:f>IF(AND(OR('Manual Data'!B21="Surgical",'Manual Data'!B21="Mixed"),'Manual Data'!I21="Y",I21=1,E21=1),1,0)</x:f>
        <x:v>0</x:v>
      </x:c>
      <x:c r="W21" s="25" t="n">
        <x:f>IF(AND(V21=1,H21=0),1,0)</x:f>
        <x:v>0</x:v>
      </x:c>
      <x:c r="X21" s="25" t="n">
        <x:f>IF(AND('Manual Data'!X21="Y",'Manual Data'!G21="N"),1,0)</x:f>
        <x:v>1</x:v>
      </x:c>
      <x:c r="Y21" s="25" t="n">
        <x:f>IF(AND('Manual Data'!U21="Y",'Manual Data'!V21="N"),1,0)</x:f>
        <x:v>0</x:v>
      </x:c>
      <x:c r="Z21" s="25" t="n">
        <x:f>IF('Manual Data'!U21="N",1,0)</x:f>
        <x:v>0</x:v>
      </x:c>
      <x:c r="AA21" s="25" t="n">
        <x:f>IF(AND('Manual Data'!AB21="N",'Manual Data'!AC21="N"),1,0)</x:f>
        <x:v>0</x:v>
      </x:c>
      <x:c r="AB21" s="25" t="n">
        <x:f>IF(AND(D21=1,E21=1),1,0)</x:f>
        <x:v>0</x:v>
      </x:c>
      <x:c r="AC21" s="25" t="n">
        <x:f>IF(AND(D21=0,E21=1),1,0)</x:f>
        <x:v>0</x:v>
      </x:c>
      <x:c r="AD21" s="25" t="n">
        <x:f>IF(AND(D21=1,E21=0),1,0)</x:f>
        <x:v>1</x:v>
      </x:c>
      <x:c r="AE21" s="25" t="n">
        <x:f>IF(AND(D21=0,E21=0),1,0)</x:f>
        <x:v>0</x:v>
      </x:c>
      <x:c r="AF21" s="25" t="n">
        <x:f>IF(AND(H21=1,I21=1),1,0)</x:f>
        <x:v>0</x:v>
      </x:c>
      <x:c r="AG21" s="25" t="n">
        <x:f>IF(AND(H21=0,I21=1),1,0)</x:f>
        <x:v>0</x:v>
      </x:c>
      <x:c r="AH21" s="25" t="n">
        <x:f>IF(AND('Manual Data'!J21="Y",'Manual Data'!M21="N"),1,0)</x:f>
        <x:v>0</x:v>
      </x:c>
      <x:c r="AI21" s="25" t="n">
        <x:f>IF(AND('Manual Data'!J21="Y",'Manual Data'!L21="N"),1,0)</x:f>
        <x:v>0</x:v>
      </x:c>
      <x:c r="AJ21" s="25" t="n">
        <x:f>IF(AND('Manual Data'!O21="N",'Manual Data'!Q21="N"),1,0)</x:f>
        <x:v>1</x:v>
      </x:c>
      <x:c r="AK21" s="25" t="n">
        <x:f>IF(AND('Manual Data'!J21="Y",'Manual Data'!K21="Y"),1,0)</x:f>
        <x:v>1</x:v>
      </x:c>
      <x:c r="AL21" s="25" t="n">
        <x:f>IF(AND('Manual Data'!J21="Y",'Manual Data'!K21="Y",'Manual Data'!L21="Y"),1,0)</x:f>
        <x:v>1</x:v>
      </x:c>
      <x:c r="AM21" s="25" t="n">
        <x:f>IF(AND(D21=1,'Manual Data'!N21="Y"),1,0)</x:f>
        <x:v>0</x:v>
      </x:c>
    </x:row>
    <x:row r="22">
      <x:c r="A22" s="24" t="str">
        <x:f>'Manual Data'!A22</x:f>
        <x:v>018</x:v>
      </x:c>
      <x:c r="B22" s="25" t="str">
        <x:f>'Manual Data'!B22</x:f>
        <x:v>Non-surgical</x:v>
      </x:c>
      <x:c r="C22" s="25" t="n">
        <x:f>IF(OR('Manual Data'!O22="Y",'Manual Data'!Q22="Y"),1,0)</x:f>
        <x:v>1</x:v>
      </x:c>
      <x:c r="D22" s="25" t="n">
        <x:f>IF(AND('Manual Data'!J22="Y",'Manual Data'!K22="Y",'Manual Data'!L22="Y",'Manual Data'!M22="Y"),1,0)</x:f>
        <x:v>0</x:v>
      </x:c>
      <x:c r="E22" s="25" t="n">
        <x:f>IF(OR('Manual Data'!AS22="Y",'Manual Data'!AT22="Y",'Manual Data'!AU22="Y",'Manual Data'!AV22="Y",'Manual Data'!AW22="Y"),1,0)</x:f>
        <x:v>0</x:v>
      </x:c>
      <x:c r="F22" s="25" t="n">
        <x:f>IF(OR('Manual Data'!AB22="Y",'Manual Data'!AC22="Y",'Manual Data'!AD22="Y",'Manual Data'!AE22="Y",'Manual Data'!AF22="Y"),1,0)</x:f>
        <x:v>1</x:v>
      </x:c>
      <x:c r="G22" s="25" t="n">
        <x:f>IF(OR('Manual Data'!AN22="Y",'Manual Data'!AO22="Y",'Manual Data'!AP22="Y",'Manual Data'!AQ22="Y"),1,0)</x:f>
        <x:v>0</x:v>
      </x:c>
      <x:c r="H22" s="25" t="n">
        <x:f>IF(OR('Manual Data'!R22="Y",'Manual Data'!S22="Y"),1,0)</x:f>
        <x:v>0</x:v>
      </x:c>
      <x:c r="I22" s="25" t="n">
        <x:f>IF(OR('Manual Data'!AO22="Y",'Manual Data'!AT22="Y"),1,0)</x:f>
        <x:v>0</x:v>
      </x:c>
      <x:c r="J22" s="25" t="n">
        <x:f>IF(OR('Manual Data'!AN22="Y",'Manual Data'!AS22="Y"),1,0)</x:f>
        <x:v>0</x:v>
      </x:c>
      <x:c r="K22" s="25" t="n">
        <x:f>IF(AND('Manual Data'!U22="Y",'Manual Data'!T22="Y",'Manual Data'!V22="Y"),1,0)</x:f>
        <x:v>0</x:v>
      </x:c>
      <x:c r="L22" s="25" t="n">
        <x:f>IF(AND('Manual Data'!M22="N",'Manual Data'!L22="N"),1,0)</x:f>
        <x:v>1</x:v>
      </x:c>
      <x:c r="M22" s="25" t="n">
        <x:f>IF(OR('Manual Data'!Y22="Y",'Manual Data'!Z22="Y"),1,0)</x:f>
        <x:v>0</x:v>
      </x:c>
      <x:c r="N22" s="25" t="n">
        <x:f>IF(AND('Manual Data'!H22="Y",'Manual Data'!I22="Y",E22=1),1,0)</x:f>
        <x:v>0</x:v>
      </x:c>
      <x:c r="O22" s="25" t="n">
        <x:f>IF(AND('Manual Data'!H22="Y",D22=1,E22=1),1,0)</x:f>
        <x:v>0</x:v>
      </x:c>
      <x:c r="P22" s="25" t="n">
        <x:f>IF(AND(O22=1,C22=1),1,0)</x:f>
        <x:v>0</x:v>
      </x:c>
      <x:c r="Q22" s="25" t="n">
        <x:f>IF(AND('Manual Data'!B22="Non-surgical",'Manual Data'!I22="Y",C22=1,J22=1,E22=1),1,0)</x:f>
        <x:v>0</x:v>
      </x:c>
      <x:c r="R22" s="25" t="n">
        <x:f>IF(AND(Q22=1,D22=0),1,0)</x:f>
        <x:v>0</x:v>
      </x:c>
      <x:c r="S22" s="25" t="n">
        <x:f>IF(AND(Q22=1,D22=1),1,0)</x:f>
        <x:v>0</x:v>
      </x:c>
      <x:c r="T22" s="25" t="n">
        <x:f>IF(AND(Q22=1,L22=1),1,0)</x:f>
        <x:v>0</x:v>
      </x:c>
      <x:c r="U22" s="25" t="n">
        <x:f>IF(AND(Q22=1,'Manual Data'!T22="N"),1,0)</x:f>
        <x:v>0</x:v>
      </x:c>
      <x:c r="V22" s="25" t="n">
        <x:f>IF(AND(OR('Manual Data'!B22="Surgical",'Manual Data'!B22="Mixed"),'Manual Data'!I22="Y",I22=1,E22=1),1,0)</x:f>
        <x:v>0</x:v>
      </x:c>
      <x:c r="W22" s="25" t="n">
        <x:f>IF(AND(V22=1,H22=0),1,0)</x:f>
        <x:v>0</x:v>
      </x:c>
      <x:c r="X22" s="25" t="n">
        <x:f>IF(AND('Manual Data'!X22="Y",'Manual Data'!G22="N"),1,0)</x:f>
        <x:v>1</x:v>
      </x:c>
      <x:c r="Y22" s="25" t="n">
        <x:f>IF(AND('Manual Data'!U22="Y",'Manual Data'!V22="N"),1,0)</x:f>
        <x:v>0</x:v>
      </x:c>
      <x:c r="Z22" s="25" t="n">
        <x:f>IF('Manual Data'!U22="N",1,0)</x:f>
        <x:v>1</x:v>
      </x:c>
      <x:c r="AA22" s="25" t="n">
        <x:f>IF(AND('Manual Data'!AB22="N",'Manual Data'!AC22="N"),1,0)</x:f>
        <x:v>1</x:v>
      </x:c>
      <x:c r="AB22" s="25" t="n">
        <x:f>IF(AND(D22=1,E22=1),1,0)</x:f>
        <x:v>0</x:v>
      </x:c>
      <x:c r="AC22" s="25" t="n">
        <x:f>IF(AND(D22=0,E22=1),1,0)</x:f>
        <x:v>0</x:v>
      </x:c>
      <x:c r="AD22" s="25" t="n">
        <x:f>IF(AND(D22=1,E22=0),1,0)</x:f>
        <x:v>0</x:v>
      </x:c>
      <x:c r="AE22" s="25" t="n">
        <x:f>IF(AND(D22=0,E22=0),1,0)</x:f>
        <x:v>1</x:v>
      </x:c>
      <x:c r="AF22" s="25" t="n">
        <x:f>IF(AND(H22=1,I22=1),1,0)</x:f>
        <x:v>0</x:v>
      </x:c>
      <x:c r="AG22" s="25" t="n">
        <x:f>IF(AND(H22=0,I22=1),1,0)</x:f>
        <x:v>0</x:v>
      </x:c>
      <x:c r="AH22" s="25" t="n">
        <x:f>IF(AND('Manual Data'!J22="Y",'Manual Data'!M22="N"),1,0)</x:f>
        <x:v>0</x:v>
      </x:c>
      <x:c r="AI22" s="25" t="n">
        <x:f>IF(AND('Manual Data'!J22="Y",'Manual Data'!L22="N"),1,0)</x:f>
        <x:v>0</x:v>
      </x:c>
      <x:c r="AJ22" s="25" t="n">
        <x:f>IF(AND('Manual Data'!O22="N",'Manual Data'!Q22="N"),1,0)</x:f>
        <x:v>0</x:v>
      </x:c>
      <x:c r="AK22" s="25" t="n">
        <x:f>IF(AND('Manual Data'!J22="Y",'Manual Data'!K22="Y"),1,0)</x:f>
        <x:v>0</x:v>
      </x:c>
      <x:c r="AL22" s="25" t="n">
        <x:f>IF(AND('Manual Data'!J22="Y",'Manual Data'!K22="Y",'Manual Data'!L22="Y"),1,0)</x:f>
        <x:v>0</x:v>
      </x:c>
      <x:c r="AM22" s="25" t="n">
        <x:f>IF(AND(D22=1,'Manual Data'!N22="Y"),1,0)</x:f>
        <x:v>0</x:v>
      </x:c>
    </x:row>
    <x:row r="23">
      <x:c r="A23" s="24" t="str">
        <x:f>'Manual Data'!A23</x:f>
        <x:v>019</x:v>
      </x:c>
      <x:c r="B23" s="25" t="str">
        <x:f>'Manual Data'!B23</x:f>
        <x:v>Surgical</x:v>
      </x:c>
      <x:c r="C23" s="25" t="n">
        <x:f>IF(OR('Manual Data'!O23="Y",'Manual Data'!Q23="Y"),1,0)</x:f>
        <x:v>0</x:v>
      </x:c>
      <x:c r="D23" s="25" t="n">
        <x:f>IF(AND('Manual Data'!J23="Y",'Manual Data'!K23="Y",'Manual Data'!L23="Y",'Manual Data'!M23="Y"),1,0)</x:f>
        <x:v>1</x:v>
      </x:c>
      <x:c r="E23" s="25" t="n">
        <x:f>IF(OR('Manual Data'!AS23="Y",'Manual Data'!AT23="Y",'Manual Data'!AU23="Y",'Manual Data'!AV23="Y",'Manual Data'!AW23="Y"),1,0)</x:f>
        <x:v>0</x:v>
      </x:c>
      <x:c r="F23" s="25" t="n">
        <x:f>IF(OR('Manual Data'!AB23="Y",'Manual Data'!AC23="Y",'Manual Data'!AD23="Y",'Manual Data'!AE23="Y",'Manual Data'!AF23="Y"),1,0)</x:f>
        <x:v>1</x:v>
      </x:c>
      <x:c r="G23" s="25" t="n">
        <x:f>IF(OR('Manual Data'!AN23="Y",'Manual Data'!AO23="Y",'Manual Data'!AP23="Y",'Manual Data'!AQ23="Y"),1,0)</x:f>
        <x:v>1</x:v>
      </x:c>
      <x:c r="H23" s="25" t="n">
        <x:f>IF(OR('Manual Data'!R23="Y",'Manual Data'!S23="Y"),1,0)</x:f>
        <x:v>1</x:v>
      </x:c>
      <x:c r="I23" s="25" t="n">
        <x:f>IF(OR('Manual Data'!AO23="Y",'Manual Data'!AT23="Y"),1,0)</x:f>
        <x:v>1</x:v>
      </x:c>
      <x:c r="J23" s="25" t="n">
        <x:f>IF(OR('Manual Data'!AN23="Y",'Manual Data'!AS23="Y"),1,0)</x:f>
        <x:v>0</x:v>
      </x:c>
      <x:c r="K23" s="25" t="n">
        <x:f>IF(AND('Manual Data'!U23="Y",'Manual Data'!T23="Y",'Manual Data'!V23="Y"),1,0)</x:f>
        <x:v>1</x:v>
      </x:c>
      <x:c r="L23" s="25" t="n">
        <x:f>IF(AND('Manual Data'!M23="N",'Manual Data'!L23="N"),1,0)</x:f>
        <x:v>0</x:v>
      </x:c>
      <x:c r="M23" s="25" t="n">
        <x:f>IF(OR('Manual Data'!Y23="Y",'Manual Data'!Z23="Y"),1,0)</x:f>
        <x:v>0</x:v>
      </x:c>
      <x:c r="N23" s="25" t="n">
        <x:f>IF(AND('Manual Data'!H23="Y",'Manual Data'!I23="Y",E23=1),1,0)</x:f>
        <x:v>0</x:v>
      </x:c>
      <x:c r="O23" s="25" t="n">
        <x:f>IF(AND('Manual Data'!H23="Y",D23=1,E23=1),1,0)</x:f>
        <x:v>0</x:v>
      </x:c>
      <x:c r="P23" s="25" t="n">
        <x:f>IF(AND(O23=1,C23=1),1,0)</x:f>
        <x:v>0</x:v>
      </x:c>
      <x:c r="Q23" s="25" t="n">
        <x:f>IF(AND('Manual Data'!B23="Non-surgical",'Manual Data'!I23="Y",C23=1,J23=1,E23=1),1,0)</x:f>
        <x:v>0</x:v>
      </x:c>
      <x:c r="R23" s="25" t="n">
        <x:f>IF(AND(Q23=1,D23=0),1,0)</x:f>
        <x:v>0</x:v>
      </x:c>
      <x:c r="S23" s="25" t="n">
        <x:f>IF(AND(Q23=1,D23=1),1,0)</x:f>
        <x:v>0</x:v>
      </x:c>
      <x:c r="T23" s="25" t="n">
        <x:f>IF(AND(Q23=1,L23=1),1,0)</x:f>
        <x:v>0</x:v>
      </x:c>
      <x:c r="U23" s="25" t="n">
        <x:f>IF(AND(Q23=1,'Manual Data'!T23="N"),1,0)</x:f>
        <x:v>0</x:v>
      </x:c>
      <x:c r="V23" s="25" t="n">
        <x:f>IF(AND(OR('Manual Data'!B23="Surgical",'Manual Data'!B23="Mixed"),'Manual Data'!I23="Y",I23=1,E23=1),1,0)</x:f>
        <x:v>0</x:v>
      </x:c>
      <x:c r="W23" s="25" t="n">
        <x:f>IF(AND(V23=1,H23=0),1,0)</x:f>
        <x:v>0</x:v>
      </x:c>
      <x:c r="X23" s="25" t="n">
        <x:f>IF(AND('Manual Data'!X23="Y",'Manual Data'!G23="N"),1,0)</x:f>
        <x:v>1</x:v>
      </x:c>
      <x:c r="Y23" s="25" t="n">
        <x:f>IF(AND('Manual Data'!U23="Y",'Manual Data'!V23="N"),1,0)</x:f>
        <x:v>0</x:v>
      </x:c>
      <x:c r="Z23" s="25" t="n">
        <x:f>IF('Manual Data'!U23="N",1,0)</x:f>
        <x:v>0</x:v>
      </x:c>
      <x:c r="AA23" s="25" t="n">
        <x:f>IF(AND('Manual Data'!AB23="N",'Manual Data'!AC23="N"),1,0)</x:f>
        <x:v>1</x:v>
      </x:c>
      <x:c r="AB23" s="25" t="n">
        <x:f>IF(AND(D23=1,E23=1),1,0)</x:f>
        <x:v>0</x:v>
      </x:c>
      <x:c r="AC23" s="25" t="n">
        <x:f>IF(AND(D23=0,E23=1),1,0)</x:f>
        <x:v>0</x:v>
      </x:c>
      <x:c r="AD23" s="25" t="n">
        <x:f>IF(AND(D23=1,E23=0),1,0)</x:f>
        <x:v>1</x:v>
      </x:c>
      <x:c r="AE23" s="25" t="n">
        <x:f>IF(AND(D23=0,E23=0),1,0)</x:f>
        <x:v>0</x:v>
      </x:c>
      <x:c r="AF23" s="25" t="n">
        <x:f>IF(AND(H23=1,I23=1),1,0)</x:f>
        <x:v>1</x:v>
      </x:c>
      <x:c r="AG23" s="25" t="n">
        <x:f>IF(AND(H23=0,I23=1),1,0)</x:f>
        <x:v>0</x:v>
      </x:c>
      <x:c r="AH23" s="25" t="n">
        <x:f>IF(AND('Manual Data'!J23="Y",'Manual Data'!M23="N"),1,0)</x:f>
        <x:v>0</x:v>
      </x:c>
      <x:c r="AI23" s="25" t="n">
        <x:f>IF(AND('Manual Data'!J23="Y",'Manual Data'!L23="N"),1,0)</x:f>
        <x:v>0</x:v>
      </x:c>
      <x:c r="AJ23" s="25" t="n">
        <x:f>IF(AND('Manual Data'!O23="N",'Manual Data'!Q23="N"),1,0)</x:f>
        <x:v>1</x:v>
      </x:c>
      <x:c r="AK23" s="25" t="n">
        <x:f>IF(AND('Manual Data'!J23="Y",'Manual Data'!K23="Y"),1,0)</x:f>
        <x:v>1</x:v>
      </x:c>
      <x:c r="AL23" s="25" t="n">
        <x:f>IF(AND('Manual Data'!J23="Y",'Manual Data'!K23="Y",'Manual Data'!L23="Y"),1,0)</x:f>
        <x:v>1</x:v>
      </x:c>
      <x:c r="AM23" s="25" t="n">
        <x:f>IF(AND(D23=1,'Manual Data'!N23="Y"),1,0)</x:f>
        <x:v>1</x:v>
      </x:c>
    </x:row>
    <x:row r="24">
      <x:c r="A24" s="24" t="str">
        <x:f>'Manual Data'!A24</x:f>
        <x:v>020</x:v>
      </x:c>
      <x:c r="B24" s="25" t="str">
        <x:f>'Manual Data'!B24</x:f>
        <x:v>Mixed</x:v>
      </x:c>
      <x:c r="C24" s="25" t="n">
        <x:f>IF(OR('Manual Data'!O24="Y",'Manual Data'!Q24="Y"),1,0)</x:f>
        <x:v>1</x:v>
      </x:c>
      <x:c r="D24" s="25" t="n">
        <x:f>IF(AND('Manual Data'!J24="Y",'Manual Data'!K24="Y",'Manual Data'!L24="Y",'Manual Data'!M24="Y"),1,0)</x:f>
        <x:v>1</x:v>
      </x:c>
      <x:c r="E24" s="25" t="n">
        <x:f>IF(OR('Manual Data'!AS24="Y",'Manual Data'!AT24="Y",'Manual Data'!AU24="Y",'Manual Data'!AV24="Y",'Manual Data'!AW24="Y"),1,0)</x:f>
        <x:v>1</x:v>
      </x:c>
      <x:c r="F24" s="25" t="n">
        <x:f>IF(OR('Manual Data'!AB24="Y",'Manual Data'!AC24="Y",'Manual Data'!AD24="Y",'Manual Data'!AE24="Y",'Manual Data'!AF24="Y"),1,0)</x:f>
        <x:v>1</x:v>
      </x:c>
      <x:c r="G24" s="25" t="n">
        <x:f>IF(OR('Manual Data'!AN24="Y",'Manual Data'!AO24="Y",'Manual Data'!AP24="Y",'Manual Data'!AQ24="Y"),1,0)</x:f>
        <x:v>1</x:v>
      </x:c>
      <x:c r="H24" s="25" t="n">
        <x:f>IF(OR('Manual Data'!R24="Y",'Manual Data'!S24="Y"),1,0)</x:f>
        <x:v>0</x:v>
      </x:c>
      <x:c r="I24" s="25" t="n">
        <x:f>IF(OR('Manual Data'!AO24="Y",'Manual Data'!AT24="Y"),1,0)</x:f>
        <x:v>1</x:v>
      </x:c>
      <x:c r="J24" s="25" t="n">
        <x:f>IF(OR('Manual Data'!AN24="Y",'Manual Data'!AS24="Y"),1,0)</x:f>
        <x:v>0</x:v>
      </x:c>
      <x:c r="K24" s="25" t="n">
        <x:f>IF(AND('Manual Data'!U24="Y",'Manual Data'!T24="Y",'Manual Data'!V24="Y"),1,0)</x:f>
        <x:v>0</x:v>
      </x:c>
      <x:c r="L24" s="25" t="n">
        <x:f>IF(AND('Manual Data'!M24="N",'Manual Data'!L24="N"),1,0)</x:f>
        <x:v>0</x:v>
      </x:c>
      <x:c r="M24" s="25" t="n">
        <x:f>IF(OR('Manual Data'!Y24="Y",'Manual Data'!Z24="Y"),1,0)</x:f>
        <x:v>0</x:v>
      </x:c>
      <x:c r="N24" s="25" t="n">
        <x:f>IF(AND('Manual Data'!H24="Y",'Manual Data'!I24="Y",E24=1),1,0)</x:f>
        <x:v>1</x:v>
      </x:c>
      <x:c r="O24" s="25" t="n">
        <x:f>IF(AND('Manual Data'!H24="Y",D24=1,E24=1),1,0)</x:f>
        <x:v>1</x:v>
      </x:c>
      <x:c r="P24" s="25" t="n">
        <x:f>IF(AND(O24=1,C24=1),1,0)</x:f>
        <x:v>1</x:v>
      </x:c>
      <x:c r="Q24" s="25" t="n">
        <x:f>IF(AND('Manual Data'!B24="Non-surgical",'Manual Data'!I24="Y",C24=1,J24=1,E24=1),1,0)</x:f>
        <x:v>0</x:v>
      </x:c>
      <x:c r="R24" s="25" t="n">
        <x:f>IF(AND(Q24=1,D24=0),1,0)</x:f>
        <x:v>0</x:v>
      </x:c>
      <x:c r="S24" s="25" t="n">
        <x:f>IF(AND(Q24=1,D24=1),1,0)</x:f>
        <x:v>0</x:v>
      </x:c>
      <x:c r="T24" s="25" t="n">
        <x:f>IF(AND(Q24=1,L24=1),1,0)</x:f>
        <x:v>0</x:v>
      </x:c>
      <x:c r="U24" s="25" t="n">
        <x:f>IF(AND(Q24=1,'Manual Data'!T24="N"),1,0)</x:f>
        <x:v>0</x:v>
      </x:c>
      <x:c r="V24" s="25" t="n">
        <x:f>IF(AND(OR('Manual Data'!B24="Surgical",'Manual Data'!B24="Mixed"),'Manual Data'!I24="Y",I24=1,E24=1),1,0)</x:f>
        <x:v>1</x:v>
      </x:c>
      <x:c r="W24" s="25" t="n">
        <x:f>IF(AND(V24=1,H24=0),1,0)</x:f>
        <x:v>1</x:v>
      </x:c>
      <x:c r="X24" s="25" t="n">
        <x:f>IF(AND('Manual Data'!X24="Y",'Manual Data'!G24="N"),1,0)</x:f>
        <x:v>0</x:v>
      </x:c>
      <x:c r="Y24" s="25" t="n">
        <x:f>IF(AND('Manual Data'!U24="Y",'Manual Data'!V24="N"),1,0)</x:f>
        <x:v>0</x:v>
      </x:c>
      <x:c r="Z24" s="25" t="n">
        <x:f>IF('Manual Data'!U24="N",1,0)</x:f>
        <x:v>0</x:v>
      </x:c>
      <x:c r="AA24" s="25" t="n">
        <x:f>IF(AND('Manual Data'!AB24="N",'Manual Data'!AC24="N"),1,0)</x:f>
        <x:v>0</x:v>
      </x:c>
      <x:c r="AB24" s="25" t="n">
        <x:f>IF(AND(D24=1,E24=1),1,0)</x:f>
        <x:v>1</x:v>
      </x:c>
      <x:c r="AC24" s="25" t="n">
        <x:f>IF(AND(D24=0,E24=1),1,0)</x:f>
        <x:v>0</x:v>
      </x:c>
      <x:c r="AD24" s="25" t="n">
        <x:f>IF(AND(D24=1,E24=0),1,0)</x:f>
        <x:v>0</x:v>
      </x:c>
      <x:c r="AE24" s="25" t="n">
        <x:f>IF(AND(D24=0,E24=0),1,0)</x:f>
        <x:v>0</x:v>
      </x:c>
      <x:c r="AF24" s="25" t="n">
        <x:f>IF(AND(H24=1,I24=1),1,0)</x:f>
        <x:v>0</x:v>
      </x:c>
      <x:c r="AG24" s="25" t="n">
        <x:f>IF(AND(H24=0,I24=1),1,0)</x:f>
        <x:v>1</x:v>
      </x:c>
      <x:c r="AH24" s="25" t="n">
        <x:f>IF(AND('Manual Data'!J24="Y",'Manual Data'!M24="N"),1,0)</x:f>
        <x:v>0</x:v>
      </x:c>
      <x:c r="AI24" s="25" t="n">
        <x:f>IF(AND('Manual Data'!J24="Y",'Manual Data'!L24="N"),1,0)</x:f>
        <x:v>0</x:v>
      </x:c>
      <x:c r="AJ24" s="25" t="n">
        <x:f>IF(AND('Manual Data'!O24="N",'Manual Data'!Q24="N"),1,0)</x:f>
        <x:v>0</x:v>
      </x:c>
      <x:c r="AK24" s="25" t="n">
        <x:f>IF(AND('Manual Data'!J24="Y",'Manual Data'!K24="Y"),1,0)</x:f>
        <x:v>1</x:v>
      </x:c>
      <x:c r="AL24" s="25" t="n">
        <x:f>IF(AND('Manual Data'!J24="Y",'Manual Data'!K24="Y",'Manual Data'!L24="Y"),1,0)</x:f>
        <x:v>1</x:v>
      </x:c>
      <x:c r="AM24" s="25" t="n">
        <x:f>IF(AND(D24=1,'Manual Data'!N24="Y"),1,0)</x:f>
        <x:v>1</x:v>
      </x:c>
    </x:row>
    <x:row r="25">
      <x:c r="A25" s="24" t="str">
        <x:f>'Manual Data'!A25</x:f>
        <x:v>021</x:v>
      </x:c>
      <x:c r="B25" s="25" t="str">
        <x:f>'Manual Data'!B25</x:f>
        <x:v>Non-surgical</x:v>
      </x:c>
      <x:c r="C25" s="25" t="n">
        <x:f>IF(OR('Manual Data'!O25="Y",'Manual Data'!Q25="Y"),1,0)</x:f>
        <x:v>1</x:v>
      </x:c>
      <x:c r="D25" s="25" t="n">
        <x:f>IF(AND('Manual Data'!J25="Y",'Manual Data'!K25="Y",'Manual Data'!L25="Y",'Manual Data'!M25="Y"),1,0)</x:f>
        <x:v>0</x:v>
      </x:c>
      <x:c r="E25" s="25" t="n">
        <x:f>IF(OR('Manual Data'!AS25="Y",'Manual Data'!AT25="Y",'Manual Data'!AU25="Y",'Manual Data'!AV25="Y",'Manual Data'!AW25="Y"),1,0)</x:f>
        <x:v>1</x:v>
      </x:c>
      <x:c r="F25" s="25" t="n">
        <x:f>IF(OR('Manual Data'!AB25="Y",'Manual Data'!AC25="Y",'Manual Data'!AD25="Y",'Manual Data'!AE25="Y",'Manual Data'!AF25="Y"),1,0)</x:f>
        <x:v>1</x:v>
      </x:c>
      <x:c r="G25" s="25" t="n">
        <x:f>IF(OR('Manual Data'!AN25="Y",'Manual Data'!AO25="Y",'Manual Data'!AP25="Y",'Manual Data'!AQ25="Y"),1,0)</x:f>
        <x:v>1</x:v>
      </x:c>
      <x:c r="H25" s="25" t="n">
        <x:f>IF(OR('Manual Data'!R25="Y",'Manual Data'!S25="Y"),1,0)</x:f>
        <x:v>1</x:v>
      </x:c>
      <x:c r="I25" s="25" t="n">
        <x:f>IF(OR('Manual Data'!AO25="Y",'Manual Data'!AT25="Y"),1,0)</x:f>
        <x:v>1</x:v>
      </x:c>
      <x:c r="J25" s="25" t="n">
        <x:f>IF(OR('Manual Data'!AN25="Y",'Manual Data'!AS25="Y"),1,0)</x:f>
        <x:v>1</x:v>
      </x:c>
      <x:c r="K25" s="25" t="n">
        <x:f>IF(AND('Manual Data'!U25="Y",'Manual Data'!T25="Y",'Manual Data'!V25="Y"),1,0)</x:f>
        <x:v>1</x:v>
      </x:c>
      <x:c r="L25" s="25" t="n">
        <x:f>IF(AND('Manual Data'!M25="N",'Manual Data'!L25="N"),1,0)</x:f>
        <x:v>1</x:v>
      </x:c>
      <x:c r="M25" s="25" t="n">
        <x:f>IF(OR('Manual Data'!Y25="Y",'Manual Data'!Z25="Y"),1,0)</x:f>
        <x:v>0</x:v>
      </x:c>
      <x:c r="N25" s="25" t="n">
        <x:f>IF(AND('Manual Data'!H25="Y",'Manual Data'!I25="Y",E25=1),1,0)</x:f>
        <x:v>0</x:v>
      </x:c>
      <x:c r="O25" s="25" t="n">
        <x:f>IF(AND('Manual Data'!H25="Y",D25=1,E25=1),1,0)</x:f>
        <x:v>0</x:v>
      </x:c>
      <x:c r="P25" s="25" t="n">
        <x:f>IF(AND(O25=1,C25=1),1,0)</x:f>
        <x:v>0</x:v>
      </x:c>
      <x:c r="Q25" s="25" t="n">
        <x:f>IF(AND('Manual Data'!B25="Non-surgical",'Manual Data'!I25="Y",C25=1,J25=1,E25=1),1,0)</x:f>
        <x:v>1</x:v>
      </x:c>
      <x:c r="R25" s="25" t="n">
        <x:f>IF(AND(Q25=1,D25=0),1,0)</x:f>
        <x:v>1</x:v>
      </x:c>
      <x:c r="S25" s="25" t="n">
        <x:f>IF(AND(Q25=1,D25=1),1,0)</x:f>
        <x:v>0</x:v>
      </x:c>
      <x:c r="T25" s="25" t="n">
        <x:f>IF(AND(Q25=1,L25=1),1,0)</x:f>
        <x:v>1</x:v>
      </x:c>
      <x:c r="U25" s="25" t="n">
        <x:f>IF(AND(Q25=1,'Manual Data'!T25="N"),1,0)</x:f>
        <x:v>0</x:v>
      </x:c>
      <x:c r="V25" s="25" t="n">
        <x:f>IF(AND(OR('Manual Data'!B25="Surgical",'Manual Data'!B25="Mixed"),'Manual Data'!I25="Y",I25=1,E25=1),1,0)</x:f>
        <x:v>0</x:v>
      </x:c>
      <x:c r="W25" s="25" t="n">
        <x:f>IF(AND(V25=1,H25=0),1,0)</x:f>
        <x:v>0</x:v>
      </x:c>
      <x:c r="X25" s="25" t="n">
        <x:f>IF(AND('Manual Data'!X25="Y",'Manual Data'!G25="N"),1,0)</x:f>
        <x:v>0</x:v>
      </x:c>
      <x:c r="Y25" s="25" t="n">
        <x:f>IF(AND('Manual Data'!U25="Y",'Manual Data'!V25="N"),1,0)</x:f>
        <x:v>0</x:v>
      </x:c>
      <x:c r="Z25" s="25" t="n">
        <x:f>IF('Manual Data'!U25="N",1,0)</x:f>
        <x:v>0</x:v>
      </x:c>
      <x:c r="AA25" s="25" t="n">
        <x:f>IF(AND('Manual Data'!AB25="N",'Manual Data'!AC25="N"),1,0)</x:f>
        <x:v>1</x:v>
      </x:c>
      <x:c r="AB25" s="25" t="n">
        <x:f>IF(AND(D25=1,E25=1),1,0)</x:f>
        <x:v>0</x:v>
      </x:c>
      <x:c r="AC25" s="25" t="n">
        <x:f>IF(AND(D25=0,E25=1),1,0)</x:f>
        <x:v>1</x:v>
      </x:c>
      <x:c r="AD25" s="25" t="n">
        <x:f>IF(AND(D25=1,E25=0),1,0)</x:f>
        <x:v>0</x:v>
      </x:c>
      <x:c r="AE25" s="25" t="n">
        <x:f>IF(AND(D25=0,E25=0),1,0)</x:f>
        <x:v>0</x:v>
      </x:c>
      <x:c r="AF25" s="25" t="n">
        <x:f>IF(AND(H25=1,I25=1),1,0)</x:f>
        <x:v>1</x:v>
      </x:c>
      <x:c r="AG25" s="25" t="n">
        <x:f>IF(AND(H25=0,I25=1),1,0)</x:f>
        <x:v>0</x:v>
      </x:c>
      <x:c r="AH25" s="25" t="n">
        <x:f>IF(AND('Manual Data'!J25="Y",'Manual Data'!M25="N"),1,0)</x:f>
        <x:v>1</x:v>
      </x:c>
      <x:c r="AI25" s="25" t="n">
        <x:f>IF(AND('Manual Data'!J25="Y",'Manual Data'!L25="N"),1,0)</x:f>
        <x:v>1</x:v>
      </x:c>
      <x:c r="AJ25" s="25" t="n">
        <x:f>IF(AND('Manual Data'!O25="N",'Manual Data'!Q25="N"),1,0)</x:f>
        <x:v>0</x:v>
      </x:c>
      <x:c r="AK25" s="25" t="n">
        <x:f>IF(AND('Manual Data'!J25="Y",'Manual Data'!K25="Y"),1,0)</x:f>
        <x:v>1</x:v>
      </x:c>
      <x:c r="AL25" s="25" t="n">
        <x:f>IF(AND('Manual Data'!J25="Y",'Manual Data'!K25="Y",'Manual Data'!L25="Y"),1,0)</x:f>
        <x:v>0</x:v>
      </x:c>
      <x:c r="AM25" s="25" t="n">
        <x:f>IF(AND(D25=1,'Manual Data'!N25="Y"),1,0)</x:f>
        <x:v>0</x:v>
      </x:c>
    </x:row>
    <x:row r="26">
      <x:c r="A26" s="24" t="str">
        <x:f>'Manual Data'!A26</x:f>
        <x:v>022</x:v>
      </x:c>
      <x:c r="B26" s="25" t="str">
        <x:f>'Manual Data'!B26</x:f>
        <x:v>Non-surgical</x:v>
      </x:c>
      <x:c r="C26" s="25" t="n">
        <x:f>IF(OR('Manual Data'!O26="Y",'Manual Data'!Q26="Y"),1,0)</x:f>
        <x:v>1</x:v>
      </x:c>
      <x:c r="D26" s="25" t="n">
        <x:f>IF(AND('Manual Data'!J26="Y",'Manual Data'!K26="Y",'Manual Data'!L26="Y",'Manual Data'!M26="Y"),1,0)</x:f>
        <x:v>0</x:v>
      </x:c>
      <x:c r="E26" s="25" t="n">
        <x:f>IF(OR('Manual Data'!AS26="Y",'Manual Data'!AT26="Y",'Manual Data'!AU26="Y",'Manual Data'!AV26="Y",'Manual Data'!AW26="Y"),1,0)</x:f>
        <x:v>1</x:v>
      </x:c>
      <x:c r="F26" s="25" t="n">
        <x:f>IF(OR('Manual Data'!AB26="Y",'Manual Data'!AC26="Y",'Manual Data'!AD26="Y",'Manual Data'!AE26="Y",'Manual Data'!AF26="Y"),1,0)</x:f>
        <x:v>1</x:v>
      </x:c>
      <x:c r="G26" s="25" t="n">
        <x:f>IF(OR('Manual Data'!AN26="Y",'Manual Data'!AO26="Y",'Manual Data'!AP26="Y",'Manual Data'!AQ26="Y"),1,0)</x:f>
        <x:v>1</x:v>
      </x:c>
      <x:c r="H26" s="25" t="n">
        <x:f>IF(OR('Manual Data'!R26="Y",'Manual Data'!S26="Y"),1,0)</x:f>
        <x:v>0</x:v>
      </x:c>
      <x:c r="I26" s="25" t="n">
        <x:f>IF(OR('Manual Data'!AO26="Y",'Manual Data'!AT26="Y"),1,0)</x:f>
        <x:v>0</x:v>
      </x:c>
      <x:c r="J26" s="25" t="n">
        <x:f>IF(OR('Manual Data'!AN26="Y",'Manual Data'!AS26="Y"),1,0)</x:f>
        <x:v>1</x:v>
      </x:c>
      <x:c r="K26" s="25" t="n">
        <x:f>IF(AND('Manual Data'!U26="Y",'Manual Data'!T26="Y",'Manual Data'!V26="Y"),1,0)</x:f>
        <x:v>0</x:v>
      </x:c>
      <x:c r="L26" s="25" t="n">
        <x:f>IF(AND('Manual Data'!M26="N",'Manual Data'!L26="N"),1,0)</x:f>
        <x:v>1</x:v>
      </x:c>
      <x:c r="M26" s="25" t="n">
        <x:f>IF(OR('Manual Data'!Y26="Y",'Manual Data'!Z26="Y"),1,0)</x:f>
        <x:v>0</x:v>
      </x:c>
      <x:c r="N26" s="25" t="n">
        <x:f>IF(AND('Manual Data'!H26="Y",'Manual Data'!I26="Y",E26=1),1,0)</x:f>
        <x:v>1</x:v>
      </x:c>
      <x:c r="O26" s="25" t="n">
        <x:f>IF(AND('Manual Data'!H26="Y",D26=1,E26=1),1,0)</x:f>
        <x:v>0</x:v>
      </x:c>
      <x:c r="P26" s="25" t="n">
        <x:f>IF(AND(O26=1,C26=1),1,0)</x:f>
        <x:v>0</x:v>
      </x:c>
      <x:c r="Q26" s="25" t="n">
        <x:f>IF(AND('Manual Data'!B26="Non-surgical",'Manual Data'!I26="Y",C26=1,J26=1,E26=1),1,0)</x:f>
        <x:v>1</x:v>
      </x:c>
      <x:c r="R26" s="25" t="n">
        <x:f>IF(AND(Q26=1,D26=0),1,0)</x:f>
        <x:v>1</x:v>
      </x:c>
      <x:c r="S26" s="25" t="n">
        <x:f>IF(AND(Q26=1,D26=1),1,0)</x:f>
        <x:v>0</x:v>
      </x:c>
      <x:c r="T26" s="25" t="n">
        <x:f>IF(AND(Q26=1,L26=1),1,0)</x:f>
        <x:v>1</x:v>
      </x:c>
      <x:c r="U26" s="25" t="n">
        <x:f>IF(AND(Q26=1,'Manual Data'!T26="N"),1,0)</x:f>
        <x:v>0</x:v>
      </x:c>
      <x:c r="V26" s="25" t="n">
        <x:f>IF(AND(OR('Manual Data'!B26="Surgical",'Manual Data'!B26="Mixed"),'Manual Data'!I26="Y",I26=1,E26=1),1,0)</x:f>
        <x:v>0</x:v>
      </x:c>
      <x:c r="W26" s="25" t="n">
        <x:f>IF(AND(V26=1,H26=0),1,0)</x:f>
        <x:v>0</x:v>
      </x:c>
      <x:c r="X26" s="25" t="n">
        <x:f>IF(AND('Manual Data'!X26="Y",'Manual Data'!G26="N"),1,0)</x:f>
        <x:v>1</x:v>
      </x:c>
      <x:c r="Y26" s="25" t="n">
        <x:f>IF(AND('Manual Data'!U26="Y",'Manual Data'!V26="N"),1,0)</x:f>
        <x:v>1</x:v>
      </x:c>
      <x:c r="Z26" s="25" t="n">
        <x:f>IF('Manual Data'!U26="N",1,0)</x:f>
        <x:v>0</x:v>
      </x:c>
      <x:c r="AA26" s="25" t="n">
        <x:f>IF(AND('Manual Data'!AB26="N",'Manual Data'!AC26="N"),1,0)</x:f>
        <x:v>1</x:v>
      </x:c>
      <x:c r="AB26" s="25" t="n">
        <x:f>IF(AND(D26=1,E26=1),1,0)</x:f>
        <x:v>0</x:v>
      </x:c>
      <x:c r="AC26" s="25" t="n">
        <x:f>IF(AND(D26=0,E26=1),1,0)</x:f>
        <x:v>1</x:v>
      </x:c>
      <x:c r="AD26" s="25" t="n">
        <x:f>IF(AND(D26=1,E26=0),1,0)</x:f>
        <x:v>0</x:v>
      </x:c>
      <x:c r="AE26" s="25" t="n">
        <x:f>IF(AND(D26=0,E26=0),1,0)</x:f>
        <x:v>0</x:v>
      </x:c>
      <x:c r="AF26" s="25" t="n">
        <x:f>IF(AND(H26=1,I26=1),1,0)</x:f>
        <x:v>0</x:v>
      </x:c>
      <x:c r="AG26" s="25" t="n">
        <x:f>IF(AND(H26=0,I26=1),1,0)</x:f>
        <x:v>0</x:v>
      </x:c>
      <x:c r="AH26" s="25" t="n">
        <x:f>IF(AND('Manual Data'!J26="Y",'Manual Data'!M26="N"),1,0)</x:f>
        <x:v>0</x:v>
      </x:c>
      <x:c r="AI26" s="25" t="n">
        <x:f>IF(AND('Manual Data'!J26="Y",'Manual Data'!L26="N"),1,0)</x:f>
        <x:v>0</x:v>
      </x:c>
      <x:c r="AJ26" s="25" t="n">
        <x:f>IF(AND('Manual Data'!O26="N",'Manual Data'!Q26="N"),1,0)</x:f>
        <x:v>0</x:v>
      </x:c>
      <x:c r="AK26" s="25" t="n">
        <x:f>IF(AND('Manual Data'!J26="Y",'Manual Data'!K26="Y"),1,0)</x:f>
        <x:v>0</x:v>
      </x:c>
      <x:c r="AL26" s="25" t="n">
        <x:f>IF(AND('Manual Data'!J26="Y",'Manual Data'!K26="Y",'Manual Data'!L26="Y"),1,0)</x:f>
        <x:v>0</x:v>
      </x:c>
      <x:c r="AM26" s="25" t="n">
        <x:f>IF(AND(D26=1,'Manual Data'!N26="Y"),1,0)</x:f>
        <x:v>0</x:v>
      </x:c>
    </x:row>
    <x:row r="27">
      <x:c r="A27" s="24" t="str">
        <x:f>'Manual Data'!A27</x:f>
        <x:v>023</x:v>
      </x:c>
      <x:c r="B27" s="25" t="str">
        <x:f>'Manual Data'!B27</x:f>
        <x:v>Mixed</x:v>
      </x:c>
      <x:c r="C27" s="25" t="n">
        <x:f>IF(OR('Manual Data'!O27="Y",'Manual Data'!Q27="Y"),1,0)</x:f>
        <x:v>1</x:v>
      </x:c>
      <x:c r="D27" s="25" t="n">
        <x:f>IF(AND('Manual Data'!J27="Y",'Manual Data'!K27="Y",'Manual Data'!L27="Y",'Manual Data'!M27="Y"),1,0)</x:f>
        <x:v>0</x:v>
      </x:c>
      <x:c r="E27" s="25" t="n">
        <x:f>IF(OR('Manual Data'!AS27="Y",'Manual Data'!AT27="Y",'Manual Data'!AU27="Y",'Manual Data'!AV27="Y",'Manual Data'!AW27="Y"),1,0)</x:f>
        <x:v>1</x:v>
      </x:c>
      <x:c r="F27" s="25" t="n">
        <x:f>IF(OR('Manual Data'!AB27="Y",'Manual Data'!AC27="Y",'Manual Data'!AD27="Y",'Manual Data'!AE27="Y",'Manual Data'!AF27="Y"),1,0)</x:f>
        <x:v>1</x:v>
      </x:c>
      <x:c r="G27" s="25" t="n">
        <x:f>IF(OR('Manual Data'!AN27="Y",'Manual Data'!AO27="Y",'Manual Data'!AP27="Y",'Manual Data'!AQ27="Y"),1,0)</x:f>
        <x:v>1</x:v>
      </x:c>
      <x:c r="H27" s="25" t="n">
        <x:f>IF(OR('Manual Data'!R27="Y",'Manual Data'!S27="Y"),1,0)</x:f>
        <x:v>1</x:v>
      </x:c>
      <x:c r="I27" s="25" t="n">
        <x:f>IF(OR('Manual Data'!AO27="Y",'Manual Data'!AT27="Y"),1,0)</x:f>
        <x:v>1</x:v>
      </x:c>
      <x:c r="J27" s="25" t="n">
        <x:f>IF(OR('Manual Data'!AN27="Y",'Manual Data'!AS27="Y"),1,0)</x:f>
        <x:v>0</x:v>
      </x:c>
      <x:c r="K27" s="25" t="n">
        <x:f>IF(AND('Manual Data'!U27="Y",'Manual Data'!T27="Y",'Manual Data'!V27="Y"),1,0)</x:f>
        <x:v>0</x:v>
      </x:c>
      <x:c r="L27" s="25" t="n">
        <x:f>IF(AND('Manual Data'!M27="N",'Manual Data'!L27="N"),1,0)</x:f>
        <x:v>1</x:v>
      </x:c>
      <x:c r="M27" s="25" t="n">
        <x:f>IF(OR('Manual Data'!Y27="Y",'Manual Data'!Z27="Y"),1,0)</x:f>
        <x:v>1</x:v>
      </x:c>
      <x:c r="N27" s="25" t="n">
        <x:f>IF(AND('Manual Data'!H27="Y",'Manual Data'!I27="Y",E27=1),1,0)</x:f>
        <x:v>1</x:v>
      </x:c>
      <x:c r="O27" s="25" t="n">
        <x:f>IF(AND('Manual Data'!H27="Y",D27=1,E27=1),1,0)</x:f>
        <x:v>0</x:v>
      </x:c>
      <x:c r="P27" s="25" t="n">
        <x:f>IF(AND(O27=1,C27=1),1,0)</x:f>
        <x:v>0</x:v>
      </x:c>
      <x:c r="Q27" s="25" t="n">
        <x:f>IF(AND('Manual Data'!B27="Non-surgical",'Manual Data'!I27="Y",C27=1,J27=1,E27=1),1,0)</x:f>
        <x:v>0</x:v>
      </x:c>
      <x:c r="R27" s="25" t="n">
        <x:f>IF(AND(Q27=1,D27=0),1,0)</x:f>
        <x:v>0</x:v>
      </x:c>
      <x:c r="S27" s="25" t="n">
        <x:f>IF(AND(Q27=1,D27=1),1,0)</x:f>
        <x:v>0</x:v>
      </x:c>
      <x:c r="T27" s="25" t="n">
        <x:f>IF(AND(Q27=1,L27=1),1,0)</x:f>
        <x:v>0</x:v>
      </x:c>
      <x:c r="U27" s="25" t="n">
        <x:f>IF(AND(Q27=1,'Manual Data'!T27="N"),1,0)</x:f>
        <x:v>0</x:v>
      </x:c>
      <x:c r="V27" s="25" t="n">
        <x:f>IF(AND(OR('Manual Data'!B27="Surgical",'Manual Data'!B27="Mixed"),'Manual Data'!I27="Y",I27=1,E27=1),1,0)</x:f>
        <x:v>1</x:v>
      </x:c>
      <x:c r="W27" s="25" t="n">
        <x:f>IF(AND(V27=1,H27=0),1,0)</x:f>
        <x:v>0</x:v>
      </x:c>
      <x:c r="X27" s="25" t="n">
        <x:f>IF(AND('Manual Data'!X27="Y",'Manual Data'!G27="N"),1,0)</x:f>
        <x:v>1</x:v>
      </x:c>
      <x:c r="Y27" s="25" t="n">
        <x:f>IF(AND('Manual Data'!U27="Y",'Manual Data'!V27="N"),1,0)</x:f>
        <x:v>0</x:v>
      </x:c>
      <x:c r="Z27" s="25" t="n">
        <x:f>IF('Manual Data'!U27="N",1,0)</x:f>
        <x:v>0</x:v>
      </x:c>
      <x:c r="AA27" s="25" t="n">
        <x:f>IF(AND('Manual Data'!AB27="N",'Manual Data'!AC27="N"),1,0)</x:f>
        <x:v>1</x:v>
      </x:c>
      <x:c r="AB27" s="25" t="n">
        <x:f>IF(AND(D27=1,E27=1),1,0)</x:f>
        <x:v>0</x:v>
      </x:c>
      <x:c r="AC27" s="25" t="n">
        <x:f>IF(AND(D27=0,E27=1),1,0)</x:f>
        <x:v>1</x:v>
      </x:c>
      <x:c r="AD27" s="25" t="n">
        <x:f>IF(AND(D27=1,E27=0),1,0)</x:f>
        <x:v>0</x:v>
      </x:c>
      <x:c r="AE27" s="25" t="n">
        <x:f>IF(AND(D27=0,E27=0),1,0)</x:f>
        <x:v>0</x:v>
      </x:c>
      <x:c r="AF27" s="25" t="n">
        <x:f>IF(AND(H27=1,I27=1),1,0)</x:f>
        <x:v>1</x:v>
      </x:c>
      <x:c r="AG27" s="25" t="n">
        <x:f>IF(AND(H27=0,I27=1),1,0)</x:f>
        <x:v>0</x:v>
      </x:c>
      <x:c r="AH27" s="25" t="n">
        <x:f>IF(AND('Manual Data'!J27="Y",'Manual Data'!M27="N"),1,0)</x:f>
        <x:v>1</x:v>
      </x:c>
      <x:c r="AI27" s="25" t="n">
        <x:f>IF(AND('Manual Data'!J27="Y",'Manual Data'!L27="N"),1,0)</x:f>
        <x:v>1</x:v>
      </x:c>
      <x:c r="AJ27" s="25" t="n">
        <x:f>IF(AND('Manual Data'!O27="N",'Manual Data'!Q27="N"),1,0)</x:f>
        <x:v>0</x:v>
      </x:c>
      <x:c r="AK27" s="25" t="n">
        <x:f>IF(AND('Manual Data'!J27="Y",'Manual Data'!K27="Y"),1,0)</x:f>
        <x:v>0</x:v>
      </x:c>
      <x:c r="AL27" s="25" t="n">
        <x:f>IF(AND('Manual Data'!J27="Y",'Manual Data'!K27="Y",'Manual Data'!L27="Y"),1,0)</x:f>
        <x:v>0</x:v>
      </x:c>
      <x:c r="AM27" s="25" t="n">
        <x:f>IF(AND(D27=1,'Manual Data'!N27="Y"),1,0)</x:f>
        <x:v>0</x:v>
      </x:c>
    </x:row>
    <x:row r="28">
      <x:c r="A28" s="24" t="str">
        <x:f>'Manual Data'!A28</x:f>
        <x:v>024</x:v>
      </x:c>
      <x:c r="B28" s="25" t="str">
        <x:f>'Manual Data'!B28</x:f>
        <x:v>Surgical</x:v>
      </x:c>
      <x:c r="C28" s="25" t="n">
        <x:f>IF(OR('Manual Data'!O28="Y",'Manual Data'!Q28="Y"),1,0)</x:f>
        <x:v>0</x:v>
      </x:c>
      <x:c r="D28" s="25" t="n">
        <x:f>IF(AND('Manual Data'!J28="Y",'Manual Data'!K28="Y",'Manual Data'!L28="Y",'Manual Data'!M28="Y"),1,0)</x:f>
        <x:v>1</x:v>
      </x:c>
      <x:c r="E28" s="25" t="n">
        <x:f>IF(OR('Manual Data'!AS28="Y",'Manual Data'!AT28="Y",'Manual Data'!AU28="Y",'Manual Data'!AV28="Y",'Manual Data'!AW28="Y"),1,0)</x:f>
        <x:v>0</x:v>
      </x:c>
      <x:c r="F28" s="25" t="n">
        <x:f>IF(OR('Manual Data'!AB28="Y",'Manual Data'!AC28="Y",'Manual Data'!AD28="Y",'Manual Data'!AE28="Y",'Manual Data'!AF28="Y"),1,0)</x:f>
        <x:v>1</x:v>
      </x:c>
      <x:c r="G28" s="25" t="n">
        <x:f>IF(OR('Manual Data'!AN28="Y",'Manual Data'!AO28="Y",'Manual Data'!AP28="Y",'Manual Data'!AQ28="Y"),1,0)</x:f>
        <x:v>1</x:v>
      </x:c>
      <x:c r="H28" s="25" t="n">
        <x:f>IF(OR('Manual Data'!R28="Y",'Manual Data'!S28="Y"),1,0)</x:f>
        <x:v>0</x:v>
      </x:c>
      <x:c r="I28" s="25" t="n">
        <x:f>IF(OR('Manual Data'!AO28="Y",'Manual Data'!AT28="Y"),1,0)</x:f>
        <x:v>1</x:v>
      </x:c>
      <x:c r="J28" s="25" t="n">
        <x:f>IF(OR('Manual Data'!AN28="Y",'Manual Data'!AS28="Y"),1,0)</x:f>
        <x:v>0</x:v>
      </x:c>
      <x:c r="K28" s="25" t="n">
        <x:f>IF(AND('Manual Data'!U28="Y",'Manual Data'!T28="Y",'Manual Data'!V28="Y"),1,0)</x:f>
        <x:v>1</x:v>
      </x:c>
      <x:c r="L28" s="25" t="n">
        <x:f>IF(AND('Manual Data'!M28="N",'Manual Data'!L28="N"),1,0)</x:f>
        <x:v>0</x:v>
      </x:c>
      <x:c r="M28" s="25" t="n">
        <x:f>IF(OR('Manual Data'!Y28="Y",'Manual Data'!Z28="Y"),1,0)</x:f>
        <x:v>0</x:v>
      </x:c>
      <x:c r="N28" s="25" t="n">
        <x:f>IF(AND('Manual Data'!H28="Y",'Manual Data'!I28="Y",E28=1),1,0)</x:f>
        <x:v>0</x:v>
      </x:c>
      <x:c r="O28" s="25" t="n">
        <x:f>IF(AND('Manual Data'!H28="Y",D28=1,E28=1),1,0)</x:f>
        <x:v>0</x:v>
      </x:c>
      <x:c r="P28" s="25" t="n">
        <x:f>IF(AND(O28=1,C28=1),1,0)</x:f>
        <x:v>0</x:v>
      </x:c>
      <x:c r="Q28" s="25" t="n">
        <x:f>IF(AND('Manual Data'!B28="Non-surgical",'Manual Data'!I28="Y",C28=1,J28=1,E28=1),1,0)</x:f>
        <x:v>0</x:v>
      </x:c>
      <x:c r="R28" s="25" t="n">
        <x:f>IF(AND(Q28=1,D28=0),1,0)</x:f>
        <x:v>0</x:v>
      </x:c>
      <x:c r="S28" s="25" t="n">
        <x:f>IF(AND(Q28=1,D28=1),1,0)</x:f>
        <x:v>0</x:v>
      </x:c>
      <x:c r="T28" s="25" t="n">
        <x:f>IF(AND(Q28=1,L28=1),1,0)</x:f>
        <x:v>0</x:v>
      </x:c>
      <x:c r="U28" s="25" t="n">
        <x:f>IF(AND(Q28=1,'Manual Data'!T28="N"),1,0)</x:f>
        <x:v>0</x:v>
      </x:c>
      <x:c r="V28" s="25" t="n">
        <x:f>IF(AND(OR('Manual Data'!B28="Surgical",'Manual Data'!B28="Mixed"),'Manual Data'!I28="Y",I28=1,E28=1),1,0)</x:f>
        <x:v>0</x:v>
      </x:c>
      <x:c r="W28" s="25" t="n">
        <x:f>IF(AND(V28=1,H28=0),1,0)</x:f>
        <x:v>0</x:v>
      </x:c>
      <x:c r="X28" s="25" t="n">
        <x:f>IF(AND('Manual Data'!X28="Y",'Manual Data'!G28="N"),1,0)</x:f>
        <x:v>0</x:v>
      </x:c>
      <x:c r="Y28" s="25" t="n">
        <x:f>IF(AND('Manual Data'!U28="Y",'Manual Data'!V28="N"),1,0)</x:f>
        <x:v>0</x:v>
      </x:c>
      <x:c r="Z28" s="25" t="n">
        <x:f>IF('Manual Data'!U28="N",1,0)</x:f>
        <x:v>0</x:v>
      </x:c>
      <x:c r="AA28" s="25" t="n">
        <x:f>IF(AND('Manual Data'!AB28="N",'Manual Data'!AC28="N"),1,0)</x:f>
        <x:v>1</x:v>
      </x:c>
      <x:c r="AB28" s="25" t="n">
        <x:f>IF(AND(D28=1,E28=1),1,0)</x:f>
        <x:v>0</x:v>
      </x:c>
      <x:c r="AC28" s="25" t="n">
        <x:f>IF(AND(D28=0,E28=1),1,0)</x:f>
        <x:v>0</x:v>
      </x:c>
      <x:c r="AD28" s="25" t="n">
        <x:f>IF(AND(D28=1,E28=0),1,0)</x:f>
        <x:v>1</x:v>
      </x:c>
      <x:c r="AE28" s="25" t="n">
        <x:f>IF(AND(D28=0,E28=0),1,0)</x:f>
        <x:v>0</x:v>
      </x:c>
      <x:c r="AF28" s="25" t="n">
        <x:f>IF(AND(H28=1,I28=1),1,0)</x:f>
        <x:v>0</x:v>
      </x:c>
      <x:c r="AG28" s="25" t="n">
        <x:f>IF(AND(H28=0,I28=1),1,0)</x:f>
        <x:v>1</x:v>
      </x:c>
      <x:c r="AH28" s="25" t="n">
        <x:f>IF(AND('Manual Data'!J28="Y",'Manual Data'!M28="N"),1,0)</x:f>
        <x:v>0</x:v>
      </x:c>
      <x:c r="AI28" s="25" t="n">
        <x:f>IF(AND('Manual Data'!J28="Y",'Manual Data'!L28="N"),1,0)</x:f>
        <x:v>0</x:v>
      </x:c>
      <x:c r="AJ28" s="25" t="n">
        <x:f>IF(AND('Manual Data'!O28="N",'Manual Data'!Q28="N"),1,0)</x:f>
        <x:v>1</x:v>
      </x:c>
      <x:c r="AK28" s="25" t="n">
        <x:f>IF(AND('Manual Data'!J28="Y",'Manual Data'!K28="Y"),1,0)</x:f>
        <x:v>1</x:v>
      </x:c>
      <x:c r="AL28" s="25" t="n">
        <x:f>IF(AND('Manual Data'!J28="Y",'Manual Data'!K28="Y",'Manual Data'!L28="Y"),1,0)</x:f>
        <x:v>1</x:v>
      </x:c>
      <x:c r="AM28" s="25" t="n">
        <x:f>IF(AND(D28=1,'Manual Data'!N28="Y"),1,0)</x:f>
        <x:v>0</x:v>
      </x:c>
    </x:row>
    <x:row r="29">
      <x:c r="A29" s="24" t="str">
        <x:f>'Manual Data'!A29</x:f>
        <x:v>025</x:v>
      </x:c>
      <x:c r="B29" s="25" t="str">
        <x:f>'Manual Data'!B29</x:f>
        <x:v>Mixed</x:v>
      </x:c>
      <x:c r="C29" s="25" t="n">
        <x:f>IF(OR('Manual Data'!O29="Y",'Manual Data'!Q29="Y"),1,0)</x:f>
        <x:v>1</x:v>
      </x:c>
      <x:c r="D29" s="25" t="n">
        <x:f>IF(AND('Manual Data'!J29="Y",'Manual Data'!K29="Y",'Manual Data'!L29="Y",'Manual Data'!M29="Y"),1,0)</x:f>
        <x:v>0</x:v>
      </x:c>
      <x:c r="E29" s="25" t="n">
        <x:f>IF(OR('Manual Data'!AS29="Y",'Manual Data'!AT29="Y",'Manual Data'!AU29="Y",'Manual Data'!AV29="Y",'Manual Data'!AW29="Y"),1,0)</x:f>
        <x:v>1</x:v>
      </x:c>
      <x:c r="F29" s="25" t="n">
        <x:f>IF(OR('Manual Data'!AB29="Y",'Manual Data'!AC29="Y",'Manual Data'!AD29="Y",'Manual Data'!AE29="Y",'Manual Data'!AF29="Y"),1,0)</x:f>
        <x:v>1</x:v>
      </x:c>
      <x:c r="G29" s="25" t="n">
        <x:f>IF(OR('Manual Data'!AN29="Y",'Manual Data'!AO29="Y",'Manual Data'!AP29="Y",'Manual Data'!AQ29="Y"),1,0)</x:f>
        <x:v>1</x:v>
      </x:c>
      <x:c r="H29" s="25" t="n">
        <x:f>IF(OR('Manual Data'!R29="Y",'Manual Data'!S29="Y"),1,0)</x:f>
        <x:v>0</x:v>
      </x:c>
      <x:c r="I29" s="25" t="n">
        <x:f>IF(OR('Manual Data'!AO29="Y",'Manual Data'!AT29="Y"),1,0)</x:f>
        <x:v>1</x:v>
      </x:c>
      <x:c r="J29" s="25" t="n">
        <x:f>IF(OR('Manual Data'!AN29="Y",'Manual Data'!AS29="Y"),1,0)</x:f>
        <x:v>0</x:v>
      </x:c>
      <x:c r="K29" s="25" t="n">
        <x:f>IF(AND('Manual Data'!U29="Y",'Manual Data'!T29="Y",'Manual Data'!V29="Y"),1,0)</x:f>
        <x:v>1</x:v>
      </x:c>
      <x:c r="L29" s="25" t="n">
        <x:f>IF(AND('Manual Data'!M29="N",'Manual Data'!L29="N"),1,0)</x:f>
        <x:v>0</x:v>
      </x:c>
      <x:c r="M29" s="25" t="n">
        <x:f>IF(OR('Manual Data'!Y29="Y",'Manual Data'!Z29="Y"),1,0)</x:f>
        <x:v>0</x:v>
      </x:c>
      <x:c r="N29" s="25" t="n">
        <x:f>IF(AND('Manual Data'!H29="Y",'Manual Data'!I29="Y",E29=1),1,0)</x:f>
        <x:v>1</x:v>
      </x:c>
      <x:c r="O29" s="25" t="n">
        <x:f>IF(AND('Manual Data'!H29="Y",D29=1,E29=1),1,0)</x:f>
        <x:v>0</x:v>
      </x:c>
      <x:c r="P29" s="25" t="n">
        <x:f>IF(AND(O29=1,C29=1),1,0)</x:f>
        <x:v>0</x:v>
      </x:c>
      <x:c r="Q29" s="25" t="n">
        <x:f>IF(AND('Manual Data'!B29="Non-surgical",'Manual Data'!I29="Y",C29=1,J29=1,E29=1),1,0)</x:f>
        <x:v>0</x:v>
      </x:c>
      <x:c r="R29" s="25" t="n">
        <x:f>IF(AND(Q29=1,D29=0),1,0)</x:f>
        <x:v>0</x:v>
      </x:c>
      <x:c r="S29" s="25" t="n">
        <x:f>IF(AND(Q29=1,D29=1),1,0)</x:f>
        <x:v>0</x:v>
      </x:c>
      <x:c r="T29" s="25" t="n">
        <x:f>IF(AND(Q29=1,L29=1),1,0)</x:f>
        <x:v>0</x:v>
      </x:c>
      <x:c r="U29" s="25" t="n">
        <x:f>IF(AND(Q29=1,'Manual Data'!T29="N"),1,0)</x:f>
        <x:v>0</x:v>
      </x:c>
      <x:c r="V29" s="25" t="n">
        <x:f>IF(AND(OR('Manual Data'!B29="Surgical",'Manual Data'!B29="Mixed"),'Manual Data'!I29="Y",I29=1,E29=1),1,0)</x:f>
        <x:v>1</x:v>
      </x:c>
      <x:c r="W29" s="25" t="n">
        <x:f>IF(AND(V29=1,H29=0),1,0)</x:f>
        <x:v>1</x:v>
      </x:c>
      <x:c r="X29" s="25" t="n">
        <x:f>IF(AND('Manual Data'!X29="Y",'Manual Data'!G29="N"),1,0)</x:f>
        <x:v>0</x:v>
      </x:c>
      <x:c r="Y29" s="25" t="n">
        <x:f>IF(AND('Manual Data'!U29="Y",'Manual Data'!V29="N"),1,0)</x:f>
        <x:v>0</x:v>
      </x:c>
      <x:c r="Z29" s="25" t="n">
        <x:f>IF('Manual Data'!U29="N",1,0)</x:f>
        <x:v>0</x:v>
      </x:c>
      <x:c r="AA29" s="25" t="n">
        <x:f>IF(AND('Manual Data'!AB29="N",'Manual Data'!AC29="N"),1,0)</x:f>
        <x:v>1</x:v>
      </x:c>
      <x:c r="AB29" s="25" t="n">
        <x:f>IF(AND(D29=1,E29=1),1,0)</x:f>
        <x:v>0</x:v>
      </x:c>
      <x:c r="AC29" s="25" t="n">
        <x:f>IF(AND(D29=0,E29=1),1,0)</x:f>
        <x:v>1</x:v>
      </x:c>
      <x:c r="AD29" s="25" t="n">
        <x:f>IF(AND(D29=1,E29=0),1,0)</x:f>
        <x:v>0</x:v>
      </x:c>
      <x:c r="AE29" s="25" t="n">
        <x:f>IF(AND(D29=0,E29=0),1,0)</x:f>
        <x:v>0</x:v>
      </x:c>
      <x:c r="AF29" s="25" t="n">
        <x:f>IF(AND(H29=1,I29=1),1,0)</x:f>
        <x:v>0</x:v>
      </x:c>
      <x:c r="AG29" s="25" t="n">
        <x:f>IF(AND(H29=0,I29=1),1,0)</x:f>
        <x:v>1</x:v>
      </x:c>
      <x:c r="AH29" s="25" t="n">
        <x:f>IF(AND('Manual Data'!J29="Y",'Manual Data'!M29="N"),1,0)</x:f>
        <x:v>1</x:v>
      </x:c>
      <x:c r="AI29" s="25" t="n">
        <x:f>IF(AND('Manual Data'!J29="Y",'Manual Data'!L29="N"),1,0)</x:f>
        <x:v>0</x:v>
      </x:c>
      <x:c r="AJ29" s="25" t="n">
        <x:f>IF(AND('Manual Data'!O29="N",'Manual Data'!Q29="N"),1,0)</x:f>
        <x:v>0</x:v>
      </x:c>
      <x:c r="AK29" s="25" t="n">
        <x:f>IF(AND('Manual Data'!J29="Y",'Manual Data'!K29="Y"),1,0)</x:f>
        <x:v>1</x:v>
      </x:c>
      <x:c r="AL29" s="25" t="n">
        <x:f>IF(AND('Manual Data'!J29="Y",'Manual Data'!K29="Y",'Manual Data'!L29="Y"),1,0)</x:f>
        <x:v>1</x:v>
      </x:c>
      <x:c r="AM29" s="25" t="n">
        <x:f>IF(AND(D29=1,'Manual Data'!N29="Y"),1,0)</x:f>
        <x:v>0</x:v>
      </x:c>
    </x:row>
    <x:row r="30">
      <x:c r="A30" s="24" t="str">
        <x:f>'Manual Data'!A30</x:f>
        <x:v>026</x:v>
      </x:c>
      <x:c r="B30" s="25" t="str">
        <x:f>'Manual Data'!B30</x:f>
        <x:v>Mixed</x:v>
      </x:c>
      <x:c r="C30" s="25" t="n">
        <x:f>IF(OR('Manual Data'!O30="Y",'Manual Data'!Q30="Y"),1,0)</x:f>
        <x:v>0</x:v>
      </x:c>
      <x:c r="D30" s="25" t="n">
        <x:f>IF(AND('Manual Data'!J30="Y",'Manual Data'!K30="Y",'Manual Data'!L30="Y",'Manual Data'!M30="Y"),1,0)</x:f>
        <x:v>0</x:v>
      </x:c>
      <x:c r="E30" s="25" t="n">
        <x:f>IF(OR('Manual Data'!AS30="Y",'Manual Data'!AT30="Y",'Manual Data'!AU30="Y",'Manual Data'!AV30="Y",'Manual Data'!AW30="Y"),1,0)</x:f>
        <x:v>1</x:v>
      </x:c>
      <x:c r="F30" s="25" t="n">
        <x:f>IF(OR('Manual Data'!AB30="Y",'Manual Data'!AC30="Y",'Manual Data'!AD30="Y",'Manual Data'!AE30="Y",'Manual Data'!AF30="Y"),1,0)</x:f>
        <x:v>1</x:v>
      </x:c>
      <x:c r="G30" s="25" t="n">
        <x:f>IF(OR('Manual Data'!AN30="Y",'Manual Data'!AO30="Y",'Manual Data'!AP30="Y",'Manual Data'!AQ30="Y"),1,0)</x:f>
        <x:v>1</x:v>
      </x:c>
      <x:c r="H30" s="25" t="n">
        <x:f>IF(OR('Manual Data'!R30="Y",'Manual Data'!S30="Y"),1,0)</x:f>
        <x:v>0</x:v>
      </x:c>
      <x:c r="I30" s="25" t="n">
        <x:f>IF(OR('Manual Data'!AO30="Y",'Manual Data'!AT30="Y"),1,0)</x:f>
        <x:v>1</x:v>
      </x:c>
      <x:c r="J30" s="25" t="n">
        <x:f>IF(OR('Manual Data'!AN30="Y",'Manual Data'!AS30="Y"),1,0)</x:f>
        <x:v>0</x:v>
      </x:c>
      <x:c r="K30" s="25" t="n">
        <x:f>IF(AND('Manual Data'!U30="Y",'Manual Data'!T30="Y",'Manual Data'!V30="Y"),1,0)</x:f>
        <x:v>0</x:v>
      </x:c>
      <x:c r="L30" s="25" t="n">
        <x:f>IF(AND('Manual Data'!M30="N",'Manual Data'!L30="N"),1,0)</x:f>
        <x:v>0</x:v>
      </x:c>
      <x:c r="M30" s="25" t="n">
        <x:f>IF(OR('Manual Data'!Y30="Y",'Manual Data'!Z30="Y"),1,0)</x:f>
        <x:v>0</x:v>
      </x:c>
      <x:c r="N30" s="25" t="n">
        <x:f>IF(AND('Manual Data'!H30="Y",'Manual Data'!I30="Y",E30=1),1,0)</x:f>
        <x:v>1</x:v>
      </x:c>
      <x:c r="O30" s="25" t="n">
        <x:f>IF(AND('Manual Data'!H30="Y",D30=1,E30=1),1,0)</x:f>
        <x:v>0</x:v>
      </x:c>
      <x:c r="P30" s="25" t="n">
        <x:f>IF(AND(O30=1,C30=1),1,0)</x:f>
        <x:v>0</x:v>
      </x:c>
      <x:c r="Q30" s="25" t="n">
        <x:f>IF(AND('Manual Data'!B30="Non-surgical",'Manual Data'!I30="Y",C30=1,J30=1,E30=1),1,0)</x:f>
        <x:v>0</x:v>
      </x:c>
      <x:c r="R30" s="25" t="n">
        <x:f>IF(AND(Q30=1,D30=0),1,0)</x:f>
        <x:v>0</x:v>
      </x:c>
      <x:c r="S30" s="25" t="n">
        <x:f>IF(AND(Q30=1,D30=1),1,0)</x:f>
        <x:v>0</x:v>
      </x:c>
      <x:c r="T30" s="25" t="n">
        <x:f>IF(AND(Q30=1,L30=1),1,0)</x:f>
        <x:v>0</x:v>
      </x:c>
      <x:c r="U30" s="25" t="n">
        <x:f>IF(AND(Q30=1,'Manual Data'!T30="N"),1,0)</x:f>
        <x:v>0</x:v>
      </x:c>
      <x:c r="V30" s="25" t="n">
        <x:f>IF(AND(OR('Manual Data'!B30="Surgical",'Manual Data'!B30="Mixed"),'Manual Data'!I30="Y",I30=1,E30=1),1,0)</x:f>
        <x:v>1</x:v>
      </x:c>
      <x:c r="W30" s="25" t="n">
        <x:f>IF(AND(V30=1,H30=0),1,0)</x:f>
        <x:v>1</x:v>
      </x:c>
      <x:c r="X30" s="25" t="n">
        <x:f>IF(AND('Manual Data'!X30="Y",'Manual Data'!G30="N"),1,0)</x:f>
        <x:v>1</x:v>
      </x:c>
      <x:c r="Y30" s="25" t="n">
        <x:f>IF(AND('Manual Data'!U30="Y",'Manual Data'!V30="N"),1,0)</x:f>
        <x:v>0</x:v>
      </x:c>
      <x:c r="Z30" s="25" t="n">
        <x:f>IF('Manual Data'!U30="N",1,0)</x:f>
        <x:v>0</x:v>
      </x:c>
      <x:c r="AA30" s="25" t="n">
        <x:f>IF(AND('Manual Data'!AB30="N",'Manual Data'!AC30="N"),1,0)</x:f>
        <x:v>1</x:v>
      </x:c>
      <x:c r="AB30" s="25" t="n">
        <x:f>IF(AND(D30=1,E30=1),1,0)</x:f>
        <x:v>0</x:v>
      </x:c>
      <x:c r="AC30" s="25" t="n">
        <x:f>IF(AND(D30=0,E30=1),1,0)</x:f>
        <x:v>1</x:v>
      </x:c>
      <x:c r="AD30" s="25" t="n">
        <x:f>IF(AND(D30=1,E30=0),1,0)</x:f>
        <x:v>0</x:v>
      </x:c>
      <x:c r="AE30" s="25" t="n">
        <x:f>IF(AND(D30=0,E30=0),1,0)</x:f>
        <x:v>0</x:v>
      </x:c>
      <x:c r="AF30" s="25" t="n">
        <x:f>IF(AND(H30=1,I30=1),1,0)</x:f>
        <x:v>0</x:v>
      </x:c>
      <x:c r="AG30" s="25" t="n">
        <x:f>IF(AND(H30=0,I30=1),1,0)</x:f>
        <x:v>1</x:v>
      </x:c>
      <x:c r="AH30" s="25" t="n">
        <x:f>IF(AND('Manual Data'!J30="Y",'Manual Data'!M30="N"),1,0)</x:f>
        <x:v>0</x:v>
      </x:c>
      <x:c r="AI30" s="25" t="n">
        <x:f>IF(AND('Manual Data'!J30="Y",'Manual Data'!L30="N"),1,0)</x:f>
        <x:v>1</x:v>
      </x:c>
      <x:c r="AJ30" s="25" t="n">
        <x:f>IF(AND('Manual Data'!O30="N",'Manual Data'!Q30="N"),1,0)</x:f>
        <x:v>1</x:v>
      </x:c>
      <x:c r="AK30" s="25" t="n">
        <x:f>IF(AND('Manual Data'!J30="Y",'Manual Data'!K30="Y"),1,0)</x:f>
        <x:v>1</x:v>
      </x:c>
      <x:c r="AL30" s="25" t="n">
        <x:f>IF(AND('Manual Data'!J30="Y",'Manual Data'!K30="Y",'Manual Data'!L30="Y"),1,0)</x:f>
        <x:v>0</x:v>
      </x:c>
      <x:c r="AM30" s="25" t="n">
        <x:f>IF(AND(D30=1,'Manual Data'!N30="Y"),1,0)</x:f>
        <x:v>0</x:v>
      </x:c>
    </x:row>
    <x:row r="31">
      <x:c r="A31" s="24" t="str">
        <x:f>'Manual Data'!A31</x:f>
        <x:v>027</x:v>
      </x:c>
      <x:c r="B31" s="25" t="str">
        <x:f>'Manual Data'!B31</x:f>
        <x:v>Non-surgical</x:v>
      </x:c>
      <x:c r="C31" s="25" t="n">
        <x:f>IF(OR('Manual Data'!O31="Y",'Manual Data'!Q31="Y"),1,0)</x:f>
        <x:v>1</x:v>
      </x:c>
      <x:c r="D31" s="25" t="n">
        <x:f>IF(AND('Manual Data'!J31="Y",'Manual Data'!K31="Y",'Manual Data'!L31="Y",'Manual Data'!M31="Y"),1,0)</x:f>
        <x:v>0</x:v>
      </x:c>
      <x:c r="E31" s="25" t="n">
        <x:f>IF(OR('Manual Data'!AS31="Y",'Manual Data'!AT31="Y",'Manual Data'!AU31="Y",'Manual Data'!AV31="Y",'Manual Data'!AW31="Y"),1,0)</x:f>
        <x:v>1</x:v>
      </x:c>
      <x:c r="F31" s="25" t="n">
        <x:f>IF(OR('Manual Data'!AB31="Y",'Manual Data'!AC31="Y",'Manual Data'!AD31="Y",'Manual Data'!AE31="Y",'Manual Data'!AF31="Y"),1,0)</x:f>
        <x:v>1</x:v>
      </x:c>
      <x:c r="G31" s="25" t="n">
        <x:f>IF(OR('Manual Data'!AN31="Y",'Manual Data'!AO31="Y",'Manual Data'!AP31="Y",'Manual Data'!AQ31="Y"),1,0)</x:f>
        <x:v>1</x:v>
      </x:c>
      <x:c r="H31" s="25" t="n">
        <x:f>IF(OR('Manual Data'!R31="Y",'Manual Data'!S31="Y"),1,0)</x:f>
        <x:v>0</x:v>
      </x:c>
      <x:c r="I31" s="25" t="n">
        <x:f>IF(OR('Manual Data'!AO31="Y",'Manual Data'!AT31="Y"),1,0)</x:f>
        <x:v>0</x:v>
      </x:c>
      <x:c r="J31" s="25" t="n">
        <x:f>IF(OR('Manual Data'!AN31="Y",'Manual Data'!AS31="Y"),1,0)</x:f>
        <x:v>1</x:v>
      </x:c>
      <x:c r="K31" s="25" t="n">
        <x:f>IF(AND('Manual Data'!U31="Y",'Manual Data'!T31="Y",'Manual Data'!V31="Y"),1,0)</x:f>
        <x:v>1</x:v>
      </x:c>
      <x:c r="L31" s="25" t="n">
        <x:f>IF(AND('Manual Data'!M31="N",'Manual Data'!L31="N"),1,0)</x:f>
        <x:v>0</x:v>
      </x:c>
      <x:c r="M31" s="25" t="n">
        <x:f>IF(OR('Manual Data'!Y31="Y",'Manual Data'!Z31="Y"),1,0)</x:f>
        <x:v>0</x:v>
      </x:c>
      <x:c r="N31" s="25" t="n">
        <x:f>IF(AND('Manual Data'!H31="Y",'Manual Data'!I31="Y",E31=1),1,0)</x:f>
        <x:v>1</x:v>
      </x:c>
      <x:c r="O31" s="25" t="n">
        <x:f>IF(AND('Manual Data'!H31="Y",D31=1,E31=1),1,0)</x:f>
        <x:v>0</x:v>
      </x:c>
      <x:c r="P31" s="25" t="n">
        <x:f>IF(AND(O31=1,C31=1),1,0)</x:f>
        <x:v>0</x:v>
      </x:c>
      <x:c r="Q31" s="25" t="n">
        <x:f>IF(AND('Manual Data'!B31="Non-surgical",'Manual Data'!I31="Y",C31=1,J31=1,E31=1),1,0)</x:f>
        <x:v>1</x:v>
      </x:c>
      <x:c r="R31" s="25" t="n">
        <x:f>IF(AND(Q31=1,D31=0),1,0)</x:f>
        <x:v>1</x:v>
      </x:c>
      <x:c r="S31" s="25" t="n">
        <x:f>IF(AND(Q31=1,D31=1),1,0)</x:f>
        <x:v>0</x:v>
      </x:c>
      <x:c r="T31" s="25" t="n">
        <x:f>IF(AND(Q31=1,L31=1),1,0)</x:f>
        <x:v>0</x:v>
      </x:c>
      <x:c r="U31" s="25" t="n">
        <x:f>IF(AND(Q31=1,'Manual Data'!T31="N"),1,0)</x:f>
        <x:v>0</x:v>
      </x:c>
      <x:c r="V31" s="25" t="n">
        <x:f>IF(AND(OR('Manual Data'!B31="Surgical",'Manual Data'!B31="Mixed"),'Manual Data'!I31="Y",I31=1,E31=1),1,0)</x:f>
        <x:v>0</x:v>
      </x:c>
      <x:c r="W31" s="25" t="n">
        <x:f>IF(AND(V31=1,H31=0),1,0)</x:f>
        <x:v>0</x:v>
      </x:c>
      <x:c r="X31" s="25" t="n">
        <x:f>IF(AND('Manual Data'!X31="Y",'Manual Data'!G31="N"),1,0)</x:f>
        <x:v>0</x:v>
      </x:c>
      <x:c r="Y31" s="25" t="n">
        <x:f>IF(AND('Manual Data'!U31="Y",'Manual Data'!V31="N"),1,0)</x:f>
        <x:v>0</x:v>
      </x:c>
      <x:c r="Z31" s="25" t="n">
        <x:f>IF('Manual Data'!U31="N",1,0)</x:f>
        <x:v>0</x:v>
      </x:c>
      <x:c r="AA31" s="25" t="n">
        <x:f>IF(AND('Manual Data'!AB31="N",'Manual Data'!AC31="N"),1,0)</x:f>
        <x:v>0</x:v>
      </x:c>
      <x:c r="AB31" s="25" t="n">
        <x:f>IF(AND(D31=1,E31=1),1,0)</x:f>
        <x:v>0</x:v>
      </x:c>
      <x:c r="AC31" s="25" t="n">
        <x:f>IF(AND(D31=0,E31=1),1,0)</x:f>
        <x:v>1</x:v>
      </x:c>
      <x:c r="AD31" s="25" t="n">
        <x:f>IF(AND(D31=1,E31=0),1,0)</x:f>
        <x:v>0</x:v>
      </x:c>
      <x:c r="AE31" s="25" t="n">
        <x:f>IF(AND(D31=0,E31=0),1,0)</x:f>
        <x:v>0</x:v>
      </x:c>
      <x:c r="AF31" s="25" t="n">
        <x:f>IF(AND(H31=1,I31=1),1,0)</x:f>
        <x:v>0</x:v>
      </x:c>
      <x:c r="AG31" s="25" t="n">
        <x:f>IF(AND(H31=0,I31=1),1,0)</x:f>
        <x:v>0</x:v>
      </x:c>
      <x:c r="AH31" s="25" t="n">
        <x:f>IF(AND('Manual Data'!J31="Y",'Manual Data'!M31="N"),1,0)</x:f>
        <x:v>0</x:v>
      </x:c>
      <x:c r="AI31" s="25" t="n">
        <x:f>IF(AND('Manual Data'!J31="Y",'Manual Data'!L31="N"),1,0)</x:f>
        <x:v>1</x:v>
      </x:c>
      <x:c r="AJ31" s="25" t="n">
        <x:f>IF(AND('Manual Data'!O31="N",'Manual Data'!Q31="N"),1,0)</x:f>
        <x:v>0</x:v>
      </x:c>
      <x:c r="AK31" s="25" t="n">
        <x:f>IF(AND('Manual Data'!J31="Y",'Manual Data'!K31="Y"),1,0)</x:f>
        <x:v>1</x:v>
      </x:c>
      <x:c r="AL31" s="25" t="n">
        <x:f>IF(AND('Manual Data'!J31="Y",'Manual Data'!K31="Y",'Manual Data'!L31="Y"),1,0)</x:f>
        <x:v>0</x:v>
      </x:c>
      <x:c r="AM31" s="25" t="n">
        <x:f>IF(AND(D31=1,'Manual Data'!N31="Y"),1,0)</x:f>
        <x:v>0</x:v>
      </x:c>
    </x:row>
    <x:row r="32">
      <x:c r="A32" s="24" t="str">
        <x:f>'Manual Data'!A32</x:f>
        <x:v>028</x:v>
      </x:c>
      <x:c r="B32" s="25" t="str">
        <x:f>'Manual Data'!B32</x:f>
        <x:v>Surgical</x:v>
      </x:c>
      <x:c r="C32" s="25" t="n">
        <x:f>IF(OR('Manual Data'!O32="Y",'Manual Data'!Q32="Y"),1,0)</x:f>
        <x:v>0</x:v>
      </x:c>
      <x:c r="D32" s="25" t="n">
        <x:f>IF(AND('Manual Data'!J32="Y",'Manual Data'!K32="Y",'Manual Data'!L32="Y",'Manual Data'!M32="Y"),1,0)</x:f>
        <x:v>0</x:v>
      </x:c>
      <x:c r="E32" s="25" t="n">
        <x:f>IF(OR('Manual Data'!AS32="Y",'Manual Data'!AT32="Y",'Manual Data'!AU32="Y",'Manual Data'!AV32="Y",'Manual Data'!AW32="Y"),1,0)</x:f>
        <x:v>1</x:v>
      </x:c>
      <x:c r="F32" s="25" t="n">
        <x:f>IF(OR('Manual Data'!AB32="Y",'Manual Data'!AC32="Y",'Manual Data'!AD32="Y",'Manual Data'!AE32="Y",'Manual Data'!AF32="Y"),1,0)</x:f>
        <x:v>1</x:v>
      </x:c>
      <x:c r="G32" s="25" t="n">
        <x:f>IF(OR('Manual Data'!AN32="Y",'Manual Data'!AO32="Y",'Manual Data'!AP32="Y",'Manual Data'!AQ32="Y"),1,0)</x:f>
        <x:v>1</x:v>
      </x:c>
      <x:c r="H32" s="25" t="n">
        <x:f>IF(OR('Manual Data'!R32="Y",'Manual Data'!S32="Y"),1,0)</x:f>
        <x:v>0</x:v>
      </x:c>
      <x:c r="I32" s="25" t="n">
        <x:f>IF(OR('Manual Data'!AO32="Y",'Manual Data'!AT32="Y"),1,0)</x:f>
        <x:v>1</x:v>
      </x:c>
      <x:c r="J32" s="25" t="n">
        <x:f>IF(OR('Manual Data'!AN32="Y",'Manual Data'!AS32="Y"),1,0)</x:f>
        <x:v>0</x:v>
      </x:c>
      <x:c r="K32" s="25" t="n">
        <x:f>IF(AND('Manual Data'!U32="Y",'Manual Data'!T32="Y",'Manual Data'!V32="Y"),1,0)</x:f>
        <x:v>1</x:v>
      </x:c>
      <x:c r="L32" s="25" t="n">
        <x:f>IF(AND('Manual Data'!M32="N",'Manual Data'!L32="N"),1,0)</x:f>
        <x:v>1</x:v>
      </x:c>
      <x:c r="M32" s="25" t="n">
        <x:f>IF(OR('Manual Data'!Y32="Y",'Manual Data'!Z32="Y"),1,0)</x:f>
        <x:v>0</x:v>
      </x:c>
      <x:c r="N32" s="25" t="n">
        <x:f>IF(AND('Manual Data'!H32="Y",'Manual Data'!I32="Y",E32=1),1,0)</x:f>
        <x:v>1</x:v>
      </x:c>
      <x:c r="O32" s="25" t="n">
        <x:f>IF(AND('Manual Data'!H32="Y",D32=1,E32=1),1,0)</x:f>
        <x:v>0</x:v>
      </x:c>
      <x:c r="P32" s="25" t="n">
        <x:f>IF(AND(O32=1,C32=1),1,0)</x:f>
        <x:v>0</x:v>
      </x:c>
      <x:c r="Q32" s="25" t="n">
        <x:f>IF(AND('Manual Data'!B32="Non-surgical",'Manual Data'!I32="Y",C32=1,J32=1,E32=1),1,0)</x:f>
        <x:v>0</x:v>
      </x:c>
      <x:c r="R32" s="25" t="n">
        <x:f>IF(AND(Q32=1,D32=0),1,0)</x:f>
        <x:v>0</x:v>
      </x:c>
      <x:c r="S32" s="25" t="n">
        <x:f>IF(AND(Q32=1,D32=1),1,0)</x:f>
        <x:v>0</x:v>
      </x:c>
      <x:c r="T32" s="25" t="n">
        <x:f>IF(AND(Q32=1,L32=1),1,0)</x:f>
        <x:v>0</x:v>
      </x:c>
      <x:c r="U32" s="25" t="n">
        <x:f>IF(AND(Q32=1,'Manual Data'!T32="N"),1,0)</x:f>
        <x:v>0</x:v>
      </x:c>
      <x:c r="V32" s="25" t="n">
        <x:f>IF(AND(OR('Manual Data'!B32="Surgical",'Manual Data'!B32="Mixed"),'Manual Data'!I32="Y",I32=1,E32=1),1,0)</x:f>
        <x:v>1</x:v>
      </x:c>
      <x:c r="W32" s="25" t="n">
        <x:f>IF(AND(V32=1,H32=0),1,0)</x:f>
        <x:v>1</x:v>
      </x:c>
      <x:c r="X32" s="25" t="n">
        <x:f>IF(AND('Manual Data'!X32="Y",'Manual Data'!G32="N"),1,0)</x:f>
        <x:v>1</x:v>
      </x:c>
      <x:c r="Y32" s="25" t="n">
        <x:f>IF(AND('Manual Data'!U32="Y",'Manual Data'!V32="N"),1,0)</x:f>
        <x:v>0</x:v>
      </x:c>
      <x:c r="Z32" s="25" t="n">
        <x:f>IF('Manual Data'!U32="N",1,0)</x:f>
        <x:v>0</x:v>
      </x:c>
      <x:c r="AA32" s="25" t="n">
        <x:f>IF(AND('Manual Data'!AB32="N",'Manual Data'!AC32="N"),1,0)</x:f>
        <x:v>1</x:v>
      </x:c>
      <x:c r="AB32" s="25" t="n">
        <x:f>IF(AND(D32=1,E32=1),1,0)</x:f>
        <x:v>0</x:v>
      </x:c>
      <x:c r="AC32" s="25" t="n">
        <x:f>IF(AND(D32=0,E32=1),1,0)</x:f>
        <x:v>1</x:v>
      </x:c>
      <x:c r="AD32" s="25" t="n">
        <x:f>IF(AND(D32=1,E32=0),1,0)</x:f>
        <x:v>0</x:v>
      </x:c>
      <x:c r="AE32" s="25" t="n">
        <x:f>IF(AND(D32=0,E32=0),1,0)</x:f>
        <x:v>0</x:v>
      </x:c>
      <x:c r="AF32" s="25" t="n">
        <x:f>IF(AND(H32=1,I32=1),1,0)</x:f>
        <x:v>0</x:v>
      </x:c>
      <x:c r="AG32" s="25" t="n">
        <x:f>IF(AND(H32=0,I32=1),1,0)</x:f>
        <x:v>1</x:v>
      </x:c>
      <x:c r="AH32" s="25" t="n">
        <x:f>IF(AND('Manual Data'!J32="Y",'Manual Data'!M32="N"),1,0)</x:f>
        <x:v>1</x:v>
      </x:c>
      <x:c r="AI32" s="25" t="n">
        <x:f>IF(AND('Manual Data'!J32="Y",'Manual Data'!L32="N"),1,0)</x:f>
        <x:v>1</x:v>
      </x:c>
      <x:c r="AJ32" s="25" t="n">
        <x:f>IF(AND('Manual Data'!O32="N",'Manual Data'!Q32="N"),1,0)</x:f>
        <x:v>1</x:v>
      </x:c>
      <x:c r="AK32" s="25" t="n">
        <x:f>IF(AND('Manual Data'!J32="Y",'Manual Data'!K32="Y"),1,0)</x:f>
        <x:v>1</x:v>
      </x:c>
      <x:c r="AL32" s="25" t="n">
        <x:f>IF(AND('Manual Data'!J32="Y",'Manual Data'!K32="Y",'Manual Data'!L32="Y"),1,0)</x:f>
        <x:v>0</x:v>
      </x:c>
      <x:c r="AM32" s="25" t="n">
        <x:f>IF(AND(D32=1,'Manual Data'!N32="Y"),1,0)</x:f>
        <x:v>0</x:v>
      </x:c>
    </x:row>
    <x:row r="33">
      <x:c r="A33" s="24" t="str">
        <x:f>'Manual Data'!A33</x:f>
        <x:v>029</x:v>
      </x:c>
      <x:c r="B33" s="25" t="str">
        <x:f>'Manual Data'!B33</x:f>
        <x:v>Non-surgical</x:v>
      </x:c>
      <x:c r="C33" s="25" t="n">
        <x:f>IF(OR('Manual Data'!O33="Y",'Manual Data'!Q33="Y"),1,0)</x:f>
        <x:v>1</x:v>
      </x:c>
      <x:c r="D33" s="25" t="n">
        <x:f>IF(AND('Manual Data'!J33="Y",'Manual Data'!K33="Y",'Manual Data'!L33="Y",'Manual Data'!M33="Y"),1,0)</x:f>
        <x:v>0</x:v>
      </x:c>
      <x:c r="E33" s="25" t="n">
        <x:f>IF(OR('Manual Data'!AS33="Y",'Manual Data'!AT33="Y",'Manual Data'!AU33="Y",'Manual Data'!AV33="Y",'Manual Data'!AW33="Y"),1,0)</x:f>
        <x:v>0</x:v>
      </x:c>
      <x:c r="F33" s="25" t="n">
        <x:f>IF(OR('Manual Data'!AB33="Y",'Manual Data'!AC33="Y",'Manual Data'!AD33="Y",'Manual Data'!AE33="Y",'Manual Data'!AF33="Y"),1,0)</x:f>
        <x:v>1</x:v>
      </x:c>
      <x:c r="G33" s="25" t="n">
        <x:f>IF(OR('Manual Data'!AN33="Y",'Manual Data'!AO33="Y",'Manual Data'!AP33="Y",'Manual Data'!AQ33="Y"),1,0)</x:f>
        <x:v>1</x:v>
      </x:c>
      <x:c r="H33" s="25" t="n">
        <x:f>IF(OR('Manual Data'!R33="Y",'Manual Data'!S33="Y"),1,0)</x:f>
        <x:v>0</x:v>
      </x:c>
      <x:c r="I33" s="25" t="n">
        <x:f>IF(OR('Manual Data'!AO33="Y",'Manual Data'!AT33="Y"),1,0)</x:f>
        <x:v>0</x:v>
      </x:c>
      <x:c r="J33" s="25" t="n">
        <x:f>IF(OR('Manual Data'!AN33="Y",'Manual Data'!AS33="Y"),1,0)</x:f>
        <x:v>1</x:v>
      </x:c>
      <x:c r="K33" s="25" t="n">
        <x:f>IF(AND('Manual Data'!U33="Y",'Manual Data'!T33="Y",'Manual Data'!V33="Y"),1,0)</x:f>
        <x:v>0</x:v>
      </x:c>
      <x:c r="L33" s="25" t="n">
        <x:f>IF(AND('Manual Data'!M33="N",'Manual Data'!L33="N"),1,0)</x:f>
        <x:v>1</x:v>
      </x:c>
      <x:c r="M33" s="25" t="n">
        <x:f>IF(OR('Manual Data'!Y33="Y",'Manual Data'!Z33="Y"),1,0)</x:f>
        <x:v>0</x:v>
      </x:c>
      <x:c r="N33" s="25" t="n">
        <x:f>IF(AND('Manual Data'!H33="Y",'Manual Data'!I33="Y",E33=1),1,0)</x:f>
        <x:v>0</x:v>
      </x:c>
      <x:c r="O33" s="25" t="n">
        <x:f>IF(AND('Manual Data'!H33="Y",D33=1,E33=1),1,0)</x:f>
        <x:v>0</x:v>
      </x:c>
      <x:c r="P33" s="25" t="n">
        <x:f>IF(AND(O33=1,C33=1),1,0)</x:f>
        <x:v>0</x:v>
      </x:c>
      <x:c r="Q33" s="25" t="n">
        <x:f>IF(AND('Manual Data'!B33="Non-surgical",'Manual Data'!I33="Y",C33=1,J33=1,E33=1),1,0)</x:f>
        <x:v>0</x:v>
      </x:c>
      <x:c r="R33" s="25" t="n">
        <x:f>IF(AND(Q33=1,D33=0),1,0)</x:f>
        <x:v>0</x:v>
      </x:c>
      <x:c r="S33" s="25" t="n">
        <x:f>IF(AND(Q33=1,D33=1),1,0)</x:f>
        <x:v>0</x:v>
      </x:c>
      <x:c r="T33" s="25" t="n">
        <x:f>IF(AND(Q33=1,L33=1),1,0)</x:f>
        <x:v>0</x:v>
      </x:c>
      <x:c r="U33" s="25" t="n">
        <x:f>IF(AND(Q33=1,'Manual Data'!T33="N"),1,0)</x:f>
        <x:v>0</x:v>
      </x:c>
      <x:c r="V33" s="25" t="n">
        <x:f>IF(AND(OR('Manual Data'!B33="Surgical",'Manual Data'!B33="Mixed"),'Manual Data'!I33="Y",I33=1,E33=1),1,0)</x:f>
        <x:v>0</x:v>
      </x:c>
      <x:c r="W33" s="25" t="n">
        <x:f>IF(AND(V33=1,H33=0),1,0)</x:f>
        <x:v>0</x:v>
      </x:c>
      <x:c r="X33" s="25" t="n">
        <x:f>IF(AND('Manual Data'!X33="Y",'Manual Data'!G33="N"),1,0)</x:f>
        <x:v>0</x:v>
      </x:c>
      <x:c r="Y33" s="25" t="n">
        <x:f>IF(AND('Manual Data'!U33="Y",'Manual Data'!V33="N"),1,0)</x:f>
        <x:v>1</x:v>
      </x:c>
      <x:c r="Z33" s="25" t="n">
        <x:f>IF('Manual Data'!U33="N",1,0)</x:f>
        <x:v>0</x:v>
      </x:c>
      <x:c r="AA33" s="25" t="n">
        <x:f>IF(AND('Manual Data'!AB33="N",'Manual Data'!AC33="N"),1,0)</x:f>
        <x:v>1</x:v>
      </x:c>
      <x:c r="AB33" s="25" t="n">
        <x:f>IF(AND(D33=1,E33=1),1,0)</x:f>
        <x:v>0</x:v>
      </x:c>
      <x:c r="AC33" s="25" t="n">
        <x:f>IF(AND(D33=0,E33=1),1,0)</x:f>
        <x:v>0</x:v>
      </x:c>
      <x:c r="AD33" s="25" t="n">
        <x:f>IF(AND(D33=1,E33=0),1,0)</x:f>
        <x:v>0</x:v>
      </x:c>
      <x:c r="AE33" s="25" t="n">
        <x:f>IF(AND(D33=0,E33=0),1,0)</x:f>
        <x:v>1</x:v>
      </x:c>
      <x:c r="AF33" s="25" t="n">
        <x:f>IF(AND(H33=1,I33=1),1,0)</x:f>
        <x:v>0</x:v>
      </x:c>
      <x:c r="AG33" s="25" t="n">
        <x:f>IF(AND(H33=0,I33=1),1,0)</x:f>
        <x:v>0</x:v>
      </x:c>
      <x:c r="AH33" s="25" t="n">
        <x:f>IF(AND('Manual Data'!J33="Y",'Manual Data'!M33="N"),1,0)</x:f>
        <x:v>0</x:v>
      </x:c>
      <x:c r="AI33" s="25" t="n">
        <x:f>IF(AND('Manual Data'!J33="Y",'Manual Data'!L33="N"),1,0)</x:f>
        <x:v>0</x:v>
      </x:c>
      <x:c r="AJ33" s="25" t="n">
        <x:f>IF(AND('Manual Data'!O33="N",'Manual Data'!Q33="N"),1,0)</x:f>
        <x:v>0</x:v>
      </x:c>
      <x:c r="AK33" s="25" t="n">
        <x:f>IF(AND('Manual Data'!J33="Y",'Manual Data'!K33="Y"),1,0)</x:f>
        <x:v>0</x:v>
      </x:c>
      <x:c r="AL33" s="25" t="n">
        <x:f>IF(AND('Manual Data'!J33="Y",'Manual Data'!K33="Y",'Manual Data'!L33="Y"),1,0)</x:f>
        <x:v>0</x:v>
      </x:c>
      <x:c r="AM33" s="25" t="n">
        <x:f>IF(AND(D33=1,'Manual Data'!N33="Y"),1,0)</x:f>
        <x:v>0</x:v>
      </x:c>
    </x:row>
    <x:row r="34">
      <x:c r="A34" s="24" t="str">
        <x:f>'Manual Data'!A34</x:f>
        <x:v>030</x:v>
      </x:c>
      <x:c r="B34" s="25" t="str">
        <x:f>'Manual Data'!B34</x:f>
        <x:v>Non-surgical</x:v>
      </x:c>
      <x:c r="C34" s="25" t="n">
        <x:f>IF(OR('Manual Data'!O34="Y",'Manual Data'!Q34="Y"),1,0)</x:f>
        <x:v>0</x:v>
      </x:c>
      <x:c r="D34" s="25" t="n">
        <x:f>IF(AND('Manual Data'!J34="Y",'Manual Data'!K34="Y",'Manual Data'!L34="Y",'Manual Data'!M34="Y"),1,0)</x:f>
        <x:v>0</x:v>
      </x:c>
      <x:c r="E34" s="25" t="n">
        <x:f>IF(OR('Manual Data'!AS34="Y",'Manual Data'!AT34="Y",'Manual Data'!AU34="Y",'Manual Data'!AV34="Y",'Manual Data'!AW34="Y"),1,0)</x:f>
        <x:v>1</x:v>
      </x:c>
      <x:c r="F34" s="25" t="n">
        <x:f>IF(OR('Manual Data'!AB34="Y",'Manual Data'!AC34="Y",'Manual Data'!AD34="Y",'Manual Data'!AE34="Y",'Manual Data'!AF34="Y"),1,0)</x:f>
        <x:v>1</x:v>
      </x:c>
      <x:c r="G34" s="25" t="n">
        <x:f>IF(OR('Manual Data'!AN34="Y",'Manual Data'!AO34="Y",'Manual Data'!AP34="Y",'Manual Data'!AQ34="Y"),1,0)</x:f>
        <x:v>0</x:v>
      </x:c>
      <x:c r="H34" s="25" t="n">
        <x:f>IF(OR('Manual Data'!R34="Y",'Manual Data'!S34="Y"),1,0)</x:f>
        <x:v>0</x:v>
      </x:c>
      <x:c r="I34" s="25" t="n">
        <x:f>IF(OR('Manual Data'!AO34="Y",'Manual Data'!AT34="Y"),1,0)</x:f>
        <x:v>0</x:v>
      </x:c>
      <x:c r="J34" s="25" t="n">
        <x:f>IF(OR('Manual Data'!AN34="Y",'Manual Data'!AS34="Y"),1,0)</x:f>
        <x:v>0</x:v>
      </x:c>
      <x:c r="K34" s="25" t="n">
        <x:f>IF(AND('Manual Data'!U34="Y",'Manual Data'!T34="Y",'Manual Data'!V34="Y"),1,0)</x:f>
        <x:v>0</x:v>
      </x:c>
      <x:c r="L34" s="25" t="n">
        <x:f>IF(AND('Manual Data'!M34="N",'Manual Data'!L34="N"),1,0)</x:f>
        <x:v>1</x:v>
      </x:c>
      <x:c r="M34" s="25" t="n">
        <x:f>IF(OR('Manual Data'!Y34="Y",'Manual Data'!Z34="Y"),1,0)</x:f>
        <x:v>0</x:v>
      </x:c>
      <x:c r="N34" s="25" t="n">
        <x:f>IF(AND('Manual Data'!H34="Y",'Manual Data'!I34="Y",E34=1),1,0)</x:f>
        <x:v>1</x:v>
      </x:c>
      <x:c r="O34" s="25" t="n">
        <x:f>IF(AND('Manual Data'!H34="Y",D34=1,E34=1),1,0)</x:f>
        <x:v>0</x:v>
      </x:c>
      <x:c r="P34" s="25" t="n">
        <x:f>IF(AND(O34=1,C34=1),1,0)</x:f>
        <x:v>0</x:v>
      </x:c>
      <x:c r="Q34" s="25" t="n">
        <x:f>IF(AND('Manual Data'!B34="Non-surgical",'Manual Data'!I34="Y",C34=1,J34=1,E34=1),1,0)</x:f>
        <x:v>0</x:v>
      </x:c>
      <x:c r="R34" s="25" t="n">
        <x:f>IF(AND(Q34=1,D34=0),1,0)</x:f>
        <x:v>0</x:v>
      </x:c>
      <x:c r="S34" s="25" t="n">
        <x:f>IF(AND(Q34=1,D34=1),1,0)</x:f>
        <x:v>0</x:v>
      </x:c>
      <x:c r="T34" s="25" t="n">
        <x:f>IF(AND(Q34=1,L34=1),1,0)</x:f>
        <x:v>0</x:v>
      </x:c>
      <x:c r="U34" s="25" t="n">
        <x:f>IF(AND(Q34=1,'Manual Data'!T34="N"),1,0)</x:f>
        <x:v>0</x:v>
      </x:c>
      <x:c r="V34" s="25" t="n">
        <x:f>IF(AND(OR('Manual Data'!B34="Surgical",'Manual Data'!B34="Mixed"),'Manual Data'!I34="Y",I34=1,E34=1),1,0)</x:f>
        <x:v>0</x:v>
      </x:c>
      <x:c r="W34" s="25" t="n">
        <x:f>IF(AND(V34=1,H34=0),1,0)</x:f>
        <x:v>0</x:v>
      </x:c>
      <x:c r="X34" s="25" t="n">
        <x:f>IF(AND('Manual Data'!X34="Y",'Manual Data'!G34="N"),1,0)</x:f>
        <x:v>1</x:v>
      </x:c>
      <x:c r="Y34" s="25" t="n">
        <x:f>IF(AND('Manual Data'!U34="Y",'Manual Data'!V34="N"),1,0)</x:f>
        <x:v>0</x:v>
      </x:c>
      <x:c r="Z34" s="25" t="n">
        <x:f>IF('Manual Data'!U34="N",1,0)</x:f>
        <x:v>0</x:v>
      </x:c>
      <x:c r="AA34" s="25" t="n">
        <x:f>IF(AND('Manual Data'!AB34="N",'Manual Data'!AC34="N"),1,0)</x:f>
        <x:v>1</x:v>
      </x:c>
      <x:c r="AB34" s="25" t="n">
        <x:f>IF(AND(D34=1,E34=1),1,0)</x:f>
        <x:v>0</x:v>
      </x:c>
      <x:c r="AC34" s="25" t="n">
        <x:f>IF(AND(D34=0,E34=1),1,0)</x:f>
        <x:v>1</x:v>
      </x:c>
      <x:c r="AD34" s="25" t="n">
        <x:f>IF(AND(D34=1,E34=0),1,0)</x:f>
        <x:v>0</x:v>
      </x:c>
      <x:c r="AE34" s="25" t="n">
        <x:f>IF(AND(D34=0,E34=0),1,0)</x:f>
        <x:v>0</x:v>
      </x:c>
      <x:c r="AF34" s="25" t="n">
        <x:f>IF(AND(H34=1,I34=1),1,0)</x:f>
        <x:v>0</x:v>
      </x:c>
      <x:c r="AG34" s="25" t="n">
        <x:f>IF(AND(H34=0,I34=1),1,0)</x:f>
        <x:v>0</x:v>
      </x:c>
      <x:c r="AH34" s="25" t="n">
        <x:f>IF(AND('Manual Data'!J34="Y",'Manual Data'!M34="N"),1,0)</x:f>
        <x:v>1</x:v>
      </x:c>
      <x:c r="AI34" s="25" t="n">
        <x:f>IF(AND('Manual Data'!J34="Y",'Manual Data'!L34="N"),1,0)</x:f>
        <x:v>1</x:v>
      </x:c>
      <x:c r="AJ34" s="25" t="n">
        <x:f>IF(AND('Manual Data'!O34="N",'Manual Data'!Q34="N"),1,0)</x:f>
        <x:v>1</x:v>
      </x:c>
      <x:c r="AK34" s="25" t="n">
        <x:f>IF(AND('Manual Data'!J34="Y",'Manual Data'!K34="Y"),1,0)</x:f>
        <x:v>1</x:v>
      </x:c>
      <x:c r="AL34" s="25" t="n">
        <x:f>IF(AND('Manual Data'!J34="Y",'Manual Data'!K34="Y",'Manual Data'!L34="Y"),1,0)</x:f>
        <x:v>0</x:v>
      </x:c>
      <x:c r="AM34" s="25" t="n">
        <x:f>IF(AND(D34=1,'Manual Data'!N34="Y"),1,0)</x:f>
        <x:v>0</x:v>
      </x:c>
    </x:row>
    <x:row r="35">
      <x:c r="A35" s="24" t="str">
        <x:f>'Manual Data'!A35</x:f>
        <x:v>031</x:v>
      </x:c>
      <x:c r="B35" s="25" t="str">
        <x:f>'Manual Data'!B35</x:f>
        <x:v>Non-surgical</x:v>
      </x:c>
      <x:c r="C35" s="25" t="n">
        <x:f>IF(OR('Manual Data'!O35="Y",'Manual Data'!Q35="Y"),1,0)</x:f>
        <x:v>0</x:v>
      </x:c>
      <x:c r="D35" s="25" t="n">
        <x:f>IF(AND('Manual Data'!J35="Y",'Manual Data'!K35="Y",'Manual Data'!L35="Y",'Manual Data'!M35="Y"),1,0)</x:f>
        <x:v>0</x:v>
      </x:c>
      <x:c r="E35" s="25" t="n">
        <x:f>IF(OR('Manual Data'!AS35="Y",'Manual Data'!AT35="Y",'Manual Data'!AU35="Y",'Manual Data'!AV35="Y",'Manual Data'!AW35="Y"),1,0)</x:f>
        <x:v>1</x:v>
      </x:c>
      <x:c r="F35" s="25" t="n">
        <x:f>IF(OR('Manual Data'!AB35="Y",'Manual Data'!AC35="Y",'Manual Data'!AD35="Y",'Manual Data'!AE35="Y",'Manual Data'!AF35="Y"),1,0)</x:f>
        <x:v>1</x:v>
      </x:c>
      <x:c r="G35" s="25" t="n">
        <x:f>IF(OR('Manual Data'!AN35="Y",'Manual Data'!AO35="Y",'Manual Data'!AP35="Y",'Manual Data'!AQ35="Y"),1,0)</x:f>
        <x:v>1</x:v>
      </x:c>
      <x:c r="H35" s="25" t="n">
        <x:f>IF(OR('Manual Data'!R35="Y",'Manual Data'!S35="Y"),1,0)</x:f>
        <x:v>0</x:v>
      </x:c>
      <x:c r="I35" s="25" t="n">
        <x:f>IF(OR('Manual Data'!AO35="Y",'Manual Data'!AT35="Y"),1,0)</x:f>
        <x:v>1</x:v>
      </x:c>
      <x:c r="J35" s="25" t="n">
        <x:f>IF(OR('Manual Data'!AN35="Y",'Manual Data'!AS35="Y"),1,0)</x:f>
        <x:v>0</x:v>
      </x:c>
      <x:c r="K35" s="25" t="n">
        <x:f>IF(AND('Manual Data'!U35="Y",'Manual Data'!T35="Y",'Manual Data'!V35="Y"),1,0)</x:f>
        <x:v>0</x:v>
      </x:c>
      <x:c r="L35" s="25" t="n">
        <x:f>IF(AND('Manual Data'!M35="N",'Manual Data'!L35="N"),1,0)</x:f>
        <x:v>1</x:v>
      </x:c>
      <x:c r="M35" s="25" t="n">
        <x:f>IF(OR('Manual Data'!Y35="Y",'Manual Data'!Z35="Y"),1,0)</x:f>
        <x:v>0</x:v>
      </x:c>
      <x:c r="N35" s="25" t="n">
        <x:f>IF(AND('Manual Data'!H35="Y",'Manual Data'!I35="Y",E35=1),1,0)</x:f>
        <x:v>0</x:v>
      </x:c>
      <x:c r="O35" s="25" t="n">
        <x:f>IF(AND('Manual Data'!H35="Y",D35=1,E35=1),1,0)</x:f>
        <x:v>0</x:v>
      </x:c>
      <x:c r="P35" s="25" t="n">
        <x:f>IF(AND(O35=1,C35=1),1,0)</x:f>
        <x:v>0</x:v>
      </x:c>
      <x:c r="Q35" s="25" t="n">
        <x:f>IF(AND('Manual Data'!B35="Non-surgical",'Manual Data'!I35="Y",C35=1,J35=1,E35=1),1,0)</x:f>
        <x:v>0</x:v>
      </x:c>
      <x:c r="R35" s="25" t="n">
        <x:f>IF(AND(Q35=1,D35=0),1,0)</x:f>
        <x:v>0</x:v>
      </x:c>
      <x:c r="S35" s="25" t="n">
        <x:f>IF(AND(Q35=1,D35=1),1,0)</x:f>
        <x:v>0</x:v>
      </x:c>
      <x:c r="T35" s="25" t="n">
        <x:f>IF(AND(Q35=1,L35=1),1,0)</x:f>
        <x:v>0</x:v>
      </x:c>
      <x:c r="U35" s="25" t="n">
        <x:f>IF(AND(Q35=1,'Manual Data'!T35="N"),1,0)</x:f>
        <x:v>0</x:v>
      </x:c>
      <x:c r="V35" s="25" t="n">
        <x:f>IF(AND(OR('Manual Data'!B35="Surgical",'Manual Data'!B35="Mixed"),'Manual Data'!I35="Y",I35=1,E35=1),1,0)</x:f>
        <x:v>0</x:v>
      </x:c>
      <x:c r="W35" s="25" t="n">
        <x:f>IF(AND(V35=1,H35=0),1,0)</x:f>
        <x:v>0</x:v>
      </x:c>
      <x:c r="X35" s="25" t="n">
        <x:f>IF(AND('Manual Data'!X35="Y",'Manual Data'!G35="N"),1,0)</x:f>
        <x:v>0</x:v>
      </x:c>
      <x:c r="Y35" s="25" t="n">
        <x:f>IF(AND('Manual Data'!U35="Y",'Manual Data'!V35="N"),1,0)</x:f>
        <x:v>0</x:v>
      </x:c>
      <x:c r="Z35" s="25" t="n">
        <x:f>IF('Manual Data'!U35="N",1,0)</x:f>
        <x:v>0</x:v>
      </x:c>
      <x:c r="AA35" s="25" t="n">
        <x:f>IF(AND('Manual Data'!AB35="N",'Manual Data'!AC35="N"),1,0)</x:f>
        <x:v>1</x:v>
      </x:c>
      <x:c r="AB35" s="25" t="n">
        <x:f>IF(AND(D35=1,E35=1),1,0)</x:f>
        <x:v>0</x:v>
      </x:c>
      <x:c r="AC35" s="25" t="n">
        <x:f>IF(AND(D35=0,E35=1),1,0)</x:f>
        <x:v>1</x:v>
      </x:c>
      <x:c r="AD35" s="25" t="n">
        <x:f>IF(AND(D35=1,E35=0),1,0)</x:f>
        <x:v>0</x:v>
      </x:c>
      <x:c r="AE35" s="25" t="n">
        <x:f>IF(AND(D35=0,E35=0),1,0)</x:f>
        <x:v>0</x:v>
      </x:c>
      <x:c r="AF35" s="25" t="n">
        <x:f>IF(AND(H35=1,I35=1),1,0)</x:f>
        <x:v>0</x:v>
      </x:c>
      <x:c r="AG35" s="25" t="n">
        <x:f>IF(AND(H35=0,I35=1),1,0)</x:f>
        <x:v>1</x:v>
      </x:c>
      <x:c r="AH35" s="25" t="n">
        <x:f>IF(AND('Manual Data'!J35="Y",'Manual Data'!M35="N"),1,0)</x:f>
        <x:v>1</x:v>
      </x:c>
      <x:c r="AI35" s="25" t="n">
        <x:f>IF(AND('Manual Data'!J35="Y",'Manual Data'!L35="N"),1,0)</x:f>
        <x:v>1</x:v>
      </x:c>
      <x:c r="AJ35" s="25" t="n">
        <x:f>IF(AND('Manual Data'!O35="N",'Manual Data'!Q35="N"),1,0)</x:f>
        <x:v>1</x:v>
      </x:c>
      <x:c r="AK35" s="25" t="n">
        <x:f>IF(AND('Manual Data'!J35="Y",'Manual Data'!K35="Y"),1,0)</x:f>
        <x:v>1</x:v>
      </x:c>
      <x:c r="AL35" s="25" t="n">
        <x:f>IF(AND('Manual Data'!J35="Y",'Manual Data'!K35="Y",'Manual Data'!L35="Y"),1,0)</x:f>
        <x:v>0</x:v>
      </x:c>
      <x:c r="AM35" s="25" t="n">
        <x:f>IF(AND(D35=1,'Manual Data'!N35="Y"),1,0)</x:f>
        <x:v>0</x:v>
      </x:c>
    </x:row>
    <x:row r="36">
      <x:c r="A36" s="24" t="str">
        <x:f>'Manual Data'!A36</x:f>
        <x:v>032</x:v>
      </x:c>
      <x:c r="B36" s="25" t="str">
        <x:f>'Manual Data'!B36</x:f>
        <x:v>Surgical</x:v>
      </x:c>
      <x:c r="C36" s="25" t="n">
        <x:f>IF(OR('Manual Data'!O36="Y",'Manual Data'!Q36="Y"),1,0)</x:f>
        <x:v>0</x:v>
      </x:c>
      <x:c r="D36" s="25" t="n">
        <x:f>IF(AND('Manual Data'!J36="Y",'Manual Data'!K36="Y",'Manual Data'!L36="Y",'Manual Data'!M36="Y"),1,0)</x:f>
        <x:v>1</x:v>
      </x:c>
      <x:c r="E36" s="25" t="n">
        <x:f>IF(OR('Manual Data'!AS36="Y",'Manual Data'!AT36="Y",'Manual Data'!AU36="Y",'Manual Data'!AV36="Y",'Manual Data'!AW36="Y"),1,0)</x:f>
        <x:v>1</x:v>
      </x:c>
      <x:c r="F36" s="25" t="n">
        <x:f>IF(OR('Manual Data'!AB36="Y",'Manual Data'!AC36="Y",'Manual Data'!AD36="Y",'Manual Data'!AE36="Y",'Manual Data'!AF36="Y"),1,0)</x:f>
        <x:v>1</x:v>
      </x:c>
      <x:c r="G36" s="25" t="n">
        <x:f>IF(OR('Manual Data'!AN36="Y",'Manual Data'!AO36="Y",'Manual Data'!AP36="Y",'Manual Data'!AQ36="Y"),1,0)</x:f>
        <x:v>1</x:v>
      </x:c>
      <x:c r="H36" s="25" t="n">
        <x:f>IF(OR('Manual Data'!R36="Y",'Manual Data'!S36="Y"),1,0)</x:f>
        <x:v>0</x:v>
      </x:c>
      <x:c r="I36" s="25" t="n">
        <x:f>IF(OR('Manual Data'!AO36="Y",'Manual Data'!AT36="Y"),1,0)</x:f>
        <x:v>1</x:v>
      </x:c>
      <x:c r="J36" s="25" t="n">
        <x:f>IF(OR('Manual Data'!AN36="Y",'Manual Data'!AS36="Y"),1,0)</x:f>
        <x:v>0</x:v>
      </x:c>
      <x:c r="K36" s="25" t="n">
        <x:f>IF(AND('Manual Data'!U36="Y",'Manual Data'!T36="Y",'Manual Data'!V36="Y"),1,0)</x:f>
        <x:v>1</x:v>
      </x:c>
      <x:c r="L36" s="25" t="n">
        <x:f>IF(AND('Manual Data'!M36="N",'Manual Data'!L36="N"),1,0)</x:f>
        <x:v>0</x:v>
      </x:c>
      <x:c r="M36" s="25" t="n">
        <x:f>IF(OR('Manual Data'!Y36="Y",'Manual Data'!Z36="Y"),1,0)</x:f>
        <x:v>0</x:v>
      </x:c>
      <x:c r="N36" s="25" t="n">
        <x:f>IF(AND('Manual Data'!H36="Y",'Manual Data'!I36="Y",E36=1),1,0)</x:f>
        <x:v>1</x:v>
      </x:c>
      <x:c r="O36" s="25" t="n">
        <x:f>IF(AND('Manual Data'!H36="Y",D36=1,E36=1),1,0)</x:f>
        <x:v>1</x:v>
      </x:c>
      <x:c r="P36" s="25" t="n">
        <x:f>IF(AND(O36=1,C36=1),1,0)</x:f>
        <x:v>0</x:v>
      </x:c>
      <x:c r="Q36" s="25" t="n">
        <x:f>IF(AND('Manual Data'!B36="Non-surgical",'Manual Data'!I36="Y",C36=1,J36=1,E36=1),1,0)</x:f>
        <x:v>0</x:v>
      </x:c>
      <x:c r="R36" s="25" t="n">
        <x:f>IF(AND(Q36=1,D36=0),1,0)</x:f>
        <x:v>0</x:v>
      </x:c>
      <x:c r="S36" s="25" t="n">
        <x:f>IF(AND(Q36=1,D36=1),1,0)</x:f>
        <x:v>0</x:v>
      </x:c>
      <x:c r="T36" s="25" t="n">
        <x:f>IF(AND(Q36=1,L36=1),1,0)</x:f>
        <x:v>0</x:v>
      </x:c>
      <x:c r="U36" s="25" t="n">
        <x:f>IF(AND(Q36=1,'Manual Data'!T36="N"),1,0)</x:f>
        <x:v>0</x:v>
      </x:c>
      <x:c r="V36" s="25" t="n">
        <x:f>IF(AND(OR('Manual Data'!B36="Surgical",'Manual Data'!B36="Mixed"),'Manual Data'!I36="Y",I36=1,E36=1),1,0)</x:f>
        <x:v>1</x:v>
      </x:c>
      <x:c r="W36" s="25" t="n">
        <x:f>IF(AND(V36=1,H36=0),1,0)</x:f>
        <x:v>1</x:v>
      </x:c>
      <x:c r="X36" s="25" t="n">
        <x:f>IF(AND('Manual Data'!X36="Y",'Manual Data'!G36="N"),1,0)</x:f>
        <x:v>0</x:v>
      </x:c>
      <x:c r="Y36" s="25" t="n">
        <x:f>IF(AND('Manual Data'!U36="Y",'Manual Data'!V36="N"),1,0)</x:f>
        <x:v>0</x:v>
      </x:c>
      <x:c r="Z36" s="25" t="n">
        <x:f>IF('Manual Data'!U36="N",1,0)</x:f>
        <x:v>0</x:v>
      </x:c>
      <x:c r="AA36" s="25" t="n">
        <x:f>IF(AND('Manual Data'!AB36="N",'Manual Data'!AC36="N"),1,0)</x:f>
        <x:v>1</x:v>
      </x:c>
      <x:c r="AB36" s="25" t="n">
        <x:f>IF(AND(D36=1,E36=1),1,0)</x:f>
        <x:v>1</x:v>
      </x:c>
      <x:c r="AC36" s="25" t="n">
        <x:f>IF(AND(D36=0,E36=1),1,0)</x:f>
        <x:v>0</x:v>
      </x:c>
      <x:c r="AD36" s="25" t="n">
        <x:f>IF(AND(D36=1,E36=0),1,0)</x:f>
        <x:v>0</x:v>
      </x:c>
      <x:c r="AE36" s="25" t="n">
        <x:f>IF(AND(D36=0,E36=0),1,0)</x:f>
        <x:v>0</x:v>
      </x:c>
      <x:c r="AF36" s="25" t="n">
        <x:f>IF(AND(H36=1,I36=1),1,0)</x:f>
        <x:v>0</x:v>
      </x:c>
      <x:c r="AG36" s="25" t="n">
        <x:f>IF(AND(H36=0,I36=1),1,0)</x:f>
        <x:v>1</x:v>
      </x:c>
      <x:c r="AH36" s="25" t="n">
        <x:f>IF(AND('Manual Data'!J36="Y",'Manual Data'!M36="N"),1,0)</x:f>
        <x:v>0</x:v>
      </x:c>
      <x:c r="AI36" s="25" t="n">
        <x:f>IF(AND('Manual Data'!J36="Y",'Manual Data'!L36="N"),1,0)</x:f>
        <x:v>0</x:v>
      </x:c>
      <x:c r="AJ36" s="25" t="n">
        <x:f>IF(AND('Manual Data'!O36="N",'Manual Data'!Q36="N"),1,0)</x:f>
        <x:v>1</x:v>
      </x:c>
      <x:c r="AK36" s="25" t="n">
        <x:f>IF(AND('Manual Data'!J36="Y",'Manual Data'!K36="Y"),1,0)</x:f>
        <x:v>1</x:v>
      </x:c>
      <x:c r="AL36" s="25" t="n">
        <x:f>IF(AND('Manual Data'!J36="Y",'Manual Data'!K36="Y",'Manual Data'!L36="Y"),1,0)</x:f>
        <x:v>1</x:v>
      </x:c>
      <x:c r="AM36" s="25" t="n">
        <x:f>IF(AND(D36=1,'Manual Data'!N36="Y"),1,0)</x:f>
        <x:v>1</x:v>
      </x:c>
    </x:row>
    <x:row r="37">
      <x:c r="A37" s="24" t="str">
        <x:f>'Manual Data'!A37</x:f>
        <x:v>033</x:v>
      </x:c>
      <x:c r="B37" s="25" t="str">
        <x:f>'Manual Data'!B37</x:f>
        <x:v>Surgical</x:v>
      </x:c>
      <x:c r="C37" s="25" t="n">
        <x:f>IF(OR('Manual Data'!O37="Y",'Manual Data'!Q37="Y"),1,0)</x:f>
        <x:v>0</x:v>
      </x:c>
      <x:c r="D37" s="25" t="n">
        <x:f>IF(AND('Manual Data'!J37="Y",'Manual Data'!K37="Y",'Manual Data'!L37="Y",'Manual Data'!M37="Y"),1,0)</x:f>
        <x:v>0</x:v>
      </x:c>
      <x:c r="E37" s="25" t="n">
        <x:f>IF(OR('Manual Data'!AS37="Y",'Manual Data'!AT37="Y",'Manual Data'!AU37="Y",'Manual Data'!AV37="Y",'Manual Data'!AW37="Y"),1,0)</x:f>
        <x:v>1</x:v>
      </x:c>
      <x:c r="F37" s="25" t="n">
        <x:f>IF(OR('Manual Data'!AB37="Y",'Manual Data'!AC37="Y",'Manual Data'!AD37="Y",'Manual Data'!AE37="Y",'Manual Data'!AF37="Y"),1,0)</x:f>
        <x:v>1</x:v>
      </x:c>
      <x:c r="G37" s="25" t="n">
        <x:f>IF(OR('Manual Data'!AN37="Y",'Manual Data'!AO37="Y",'Manual Data'!AP37="Y",'Manual Data'!AQ37="Y"),1,0)</x:f>
        <x:v>1</x:v>
      </x:c>
      <x:c r="H37" s="25" t="n">
        <x:f>IF(OR('Manual Data'!R37="Y",'Manual Data'!S37="Y"),1,0)</x:f>
        <x:v>0</x:v>
      </x:c>
      <x:c r="I37" s="25" t="n">
        <x:f>IF(OR('Manual Data'!AO37="Y",'Manual Data'!AT37="Y"),1,0)</x:f>
        <x:v>1</x:v>
      </x:c>
      <x:c r="J37" s="25" t="n">
        <x:f>IF(OR('Manual Data'!AN37="Y",'Manual Data'!AS37="Y"),1,0)</x:f>
        <x:v>0</x:v>
      </x:c>
      <x:c r="K37" s="25" t="n">
        <x:f>IF(AND('Manual Data'!U37="Y",'Manual Data'!T37="Y",'Manual Data'!V37="Y"),1,0)</x:f>
        <x:v>1</x:v>
      </x:c>
      <x:c r="L37" s="25" t="n">
        <x:f>IF(AND('Manual Data'!M37="N",'Manual Data'!L37="N"),1,0)</x:f>
        <x:v>1</x:v>
      </x:c>
      <x:c r="M37" s="25" t="n">
        <x:f>IF(OR('Manual Data'!Y37="Y",'Manual Data'!Z37="Y"),1,0)</x:f>
        <x:v>0</x:v>
      </x:c>
      <x:c r="N37" s="25" t="n">
        <x:f>IF(AND('Manual Data'!H37="Y",'Manual Data'!I37="Y",E37=1),1,0)</x:f>
        <x:v>0</x:v>
      </x:c>
      <x:c r="O37" s="25" t="n">
        <x:f>IF(AND('Manual Data'!H37="Y",D37=1,E37=1),1,0)</x:f>
        <x:v>0</x:v>
      </x:c>
      <x:c r="P37" s="25" t="n">
        <x:f>IF(AND(O37=1,C37=1),1,0)</x:f>
        <x:v>0</x:v>
      </x:c>
      <x:c r="Q37" s="25" t="n">
        <x:f>IF(AND('Manual Data'!B37="Non-surgical",'Manual Data'!I37="Y",C37=1,J37=1,E37=1),1,0)</x:f>
        <x:v>0</x:v>
      </x:c>
      <x:c r="R37" s="25" t="n">
        <x:f>IF(AND(Q37=1,D37=0),1,0)</x:f>
        <x:v>0</x:v>
      </x:c>
      <x:c r="S37" s="25" t="n">
        <x:f>IF(AND(Q37=1,D37=1),1,0)</x:f>
        <x:v>0</x:v>
      </x:c>
      <x:c r="T37" s="25" t="n">
        <x:f>IF(AND(Q37=1,L37=1),1,0)</x:f>
        <x:v>0</x:v>
      </x:c>
      <x:c r="U37" s="25" t="n">
        <x:f>IF(AND(Q37=1,'Manual Data'!T37="N"),1,0)</x:f>
        <x:v>0</x:v>
      </x:c>
      <x:c r="V37" s="25" t="n">
        <x:f>IF(AND(OR('Manual Data'!B37="Surgical",'Manual Data'!B37="Mixed"),'Manual Data'!I37="Y",I37=1,E37=1),1,0)</x:f>
        <x:v>1</x:v>
      </x:c>
      <x:c r="W37" s="25" t="n">
        <x:f>IF(AND(V37=1,H37=0),1,0)</x:f>
        <x:v>1</x:v>
      </x:c>
      <x:c r="X37" s="25" t="n">
        <x:f>IF(AND('Manual Data'!X37="Y",'Manual Data'!G37="N"),1,0)</x:f>
        <x:v>1</x:v>
      </x:c>
      <x:c r="Y37" s="25" t="n">
        <x:f>IF(AND('Manual Data'!U37="Y",'Manual Data'!V37="N"),1,0)</x:f>
        <x:v>0</x:v>
      </x:c>
      <x:c r="Z37" s="25" t="n">
        <x:f>IF('Manual Data'!U37="N",1,0)</x:f>
        <x:v>0</x:v>
      </x:c>
      <x:c r="AA37" s="25" t="n">
        <x:f>IF(AND('Manual Data'!AB37="N",'Manual Data'!AC37="N"),1,0)</x:f>
        <x:v>1</x:v>
      </x:c>
      <x:c r="AB37" s="25" t="n">
        <x:f>IF(AND(D37=1,E37=1),1,0)</x:f>
        <x:v>0</x:v>
      </x:c>
      <x:c r="AC37" s="25" t="n">
        <x:f>IF(AND(D37=0,E37=1),1,0)</x:f>
        <x:v>1</x:v>
      </x:c>
      <x:c r="AD37" s="25" t="n">
        <x:f>IF(AND(D37=1,E37=0),1,0)</x:f>
        <x:v>0</x:v>
      </x:c>
      <x:c r="AE37" s="25" t="n">
        <x:f>IF(AND(D37=0,E37=0),1,0)</x:f>
        <x:v>0</x:v>
      </x:c>
      <x:c r="AF37" s="25" t="n">
        <x:f>IF(AND(H37=1,I37=1),1,0)</x:f>
        <x:v>0</x:v>
      </x:c>
      <x:c r="AG37" s="25" t="n">
        <x:f>IF(AND(H37=0,I37=1),1,0)</x:f>
        <x:v>1</x:v>
      </x:c>
      <x:c r="AH37" s="25" t="n">
        <x:f>IF(AND('Manual Data'!J37="Y",'Manual Data'!M37="N"),1,0)</x:f>
        <x:v>1</x:v>
      </x:c>
      <x:c r="AI37" s="25" t="n">
        <x:f>IF(AND('Manual Data'!J37="Y",'Manual Data'!L37="N"),1,0)</x:f>
        <x:v>1</x:v>
      </x:c>
      <x:c r="AJ37" s="25" t="n">
        <x:f>IF(AND('Manual Data'!O37="N",'Manual Data'!Q37="N"),1,0)</x:f>
        <x:v>1</x:v>
      </x:c>
      <x:c r="AK37" s="25" t="n">
        <x:f>IF(AND('Manual Data'!J37="Y",'Manual Data'!K37="Y"),1,0)</x:f>
        <x:v>1</x:v>
      </x:c>
      <x:c r="AL37" s="25" t="n">
        <x:f>IF(AND('Manual Data'!J37="Y",'Manual Data'!K37="Y",'Manual Data'!L37="Y"),1,0)</x:f>
        <x:v>0</x:v>
      </x:c>
      <x:c r="AM37" s="25" t="n">
        <x:f>IF(AND(D37=1,'Manual Data'!N37="Y"),1,0)</x:f>
        <x:v>0</x:v>
      </x:c>
    </x:row>
    <x:row r="38">
      <x:c r="A38" s="24" t="str">
        <x:f>'Manual Data'!A38</x:f>
        <x:v>034</x:v>
      </x:c>
      <x:c r="B38" s="25" t="str">
        <x:f>'Manual Data'!B38</x:f>
        <x:v>Non-surgical</x:v>
      </x:c>
      <x:c r="C38" s="25" t="n">
        <x:f>IF(OR('Manual Data'!O38="Y",'Manual Data'!Q38="Y"),1,0)</x:f>
        <x:v>1</x:v>
      </x:c>
      <x:c r="D38" s="25" t="n">
        <x:f>IF(AND('Manual Data'!J38="Y",'Manual Data'!K38="Y",'Manual Data'!L38="Y",'Manual Data'!M38="Y"),1,0)</x:f>
        <x:v>0</x:v>
      </x:c>
      <x:c r="E38" s="25" t="n">
        <x:f>IF(OR('Manual Data'!AS38="Y",'Manual Data'!AT38="Y",'Manual Data'!AU38="Y",'Manual Data'!AV38="Y",'Manual Data'!AW38="Y"),1,0)</x:f>
        <x:v>0</x:v>
      </x:c>
      <x:c r="F38" s="25" t="n">
        <x:f>IF(OR('Manual Data'!AB38="Y",'Manual Data'!AC38="Y",'Manual Data'!AD38="Y",'Manual Data'!AE38="Y",'Manual Data'!AF38="Y"),1,0)</x:f>
        <x:v>1</x:v>
      </x:c>
      <x:c r="G38" s="25" t="n">
        <x:f>IF(OR('Manual Data'!AN38="Y",'Manual Data'!AO38="Y",'Manual Data'!AP38="Y",'Manual Data'!AQ38="Y"),1,0)</x:f>
        <x:v>0</x:v>
      </x:c>
      <x:c r="H38" s="25" t="n">
        <x:f>IF(OR('Manual Data'!R38="Y",'Manual Data'!S38="Y"),1,0)</x:f>
        <x:v>0</x:v>
      </x:c>
      <x:c r="I38" s="25" t="n">
        <x:f>IF(OR('Manual Data'!AO38="Y",'Manual Data'!AT38="Y"),1,0)</x:f>
        <x:v>0</x:v>
      </x:c>
      <x:c r="J38" s="25" t="n">
        <x:f>IF(OR('Manual Data'!AN38="Y",'Manual Data'!AS38="Y"),1,0)</x:f>
        <x:v>0</x:v>
      </x:c>
      <x:c r="K38" s="25" t="n">
        <x:f>IF(AND('Manual Data'!U38="Y",'Manual Data'!T38="Y",'Manual Data'!V38="Y"),1,0)</x:f>
        <x:v>0</x:v>
      </x:c>
      <x:c r="L38" s="25" t="n">
        <x:f>IF(AND('Manual Data'!M38="N",'Manual Data'!L38="N"),1,0)</x:f>
        <x:v>1</x:v>
      </x:c>
      <x:c r="M38" s="25" t="n">
        <x:f>IF(OR('Manual Data'!Y38="Y",'Manual Data'!Z38="Y"),1,0)</x:f>
        <x:v>1</x:v>
      </x:c>
      <x:c r="N38" s="25" t="n">
        <x:f>IF(AND('Manual Data'!H38="Y",'Manual Data'!I38="Y",E38=1),1,0)</x:f>
        <x:v>0</x:v>
      </x:c>
      <x:c r="O38" s="25" t="n">
        <x:f>IF(AND('Manual Data'!H38="Y",D38=1,E38=1),1,0)</x:f>
        <x:v>0</x:v>
      </x:c>
      <x:c r="P38" s="25" t="n">
        <x:f>IF(AND(O38=1,C38=1),1,0)</x:f>
        <x:v>0</x:v>
      </x:c>
      <x:c r="Q38" s="25" t="n">
        <x:f>IF(AND('Manual Data'!B38="Non-surgical",'Manual Data'!I38="Y",C38=1,J38=1,E38=1),1,0)</x:f>
        <x:v>0</x:v>
      </x:c>
      <x:c r="R38" s="25" t="n">
        <x:f>IF(AND(Q38=1,D38=0),1,0)</x:f>
        <x:v>0</x:v>
      </x:c>
      <x:c r="S38" s="25" t="n">
        <x:f>IF(AND(Q38=1,D38=1),1,0)</x:f>
        <x:v>0</x:v>
      </x:c>
      <x:c r="T38" s="25" t="n">
        <x:f>IF(AND(Q38=1,L38=1),1,0)</x:f>
        <x:v>0</x:v>
      </x:c>
      <x:c r="U38" s="25" t="n">
        <x:f>IF(AND(Q38=1,'Manual Data'!T38="N"),1,0)</x:f>
        <x:v>0</x:v>
      </x:c>
      <x:c r="V38" s="25" t="n">
        <x:f>IF(AND(OR('Manual Data'!B38="Surgical",'Manual Data'!B38="Mixed"),'Manual Data'!I38="Y",I38=1,E38=1),1,0)</x:f>
        <x:v>0</x:v>
      </x:c>
      <x:c r="W38" s="25" t="n">
        <x:f>IF(AND(V38=1,H38=0),1,0)</x:f>
        <x:v>0</x:v>
      </x:c>
      <x:c r="X38" s="25" t="n">
        <x:f>IF(AND('Manual Data'!X38="Y",'Manual Data'!G38="N"),1,0)</x:f>
        <x:v>0</x:v>
      </x:c>
      <x:c r="Y38" s="25" t="n">
        <x:f>IF(AND('Manual Data'!U38="Y",'Manual Data'!V38="N"),1,0)</x:f>
        <x:v>0</x:v>
      </x:c>
      <x:c r="Z38" s="25" t="n">
        <x:f>IF('Manual Data'!U38="N",1,0)</x:f>
        <x:v>1</x:v>
      </x:c>
      <x:c r="AA38" s="25" t="n">
        <x:f>IF(AND('Manual Data'!AB38="N",'Manual Data'!AC38="N"),1,0)</x:f>
        <x:v>0</x:v>
      </x:c>
      <x:c r="AB38" s="25" t="n">
        <x:f>IF(AND(D38=1,E38=1),1,0)</x:f>
        <x:v>0</x:v>
      </x:c>
      <x:c r="AC38" s="25" t="n">
        <x:f>IF(AND(D38=0,E38=1),1,0)</x:f>
        <x:v>0</x:v>
      </x:c>
      <x:c r="AD38" s="25" t="n">
        <x:f>IF(AND(D38=1,E38=0),1,0)</x:f>
        <x:v>0</x:v>
      </x:c>
      <x:c r="AE38" s="25" t="n">
        <x:f>IF(AND(D38=0,E38=0),1,0)</x:f>
        <x:v>1</x:v>
      </x:c>
      <x:c r="AF38" s="25" t="n">
        <x:f>IF(AND(H38=1,I38=1),1,0)</x:f>
        <x:v>0</x:v>
      </x:c>
      <x:c r="AG38" s="25" t="n">
        <x:f>IF(AND(H38=0,I38=1),1,0)</x:f>
        <x:v>0</x:v>
      </x:c>
      <x:c r="AH38" s="25" t="n">
        <x:f>IF(AND('Manual Data'!J38="Y",'Manual Data'!M38="N"),1,0)</x:f>
        <x:v>0</x:v>
      </x:c>
      <x:c r="AI38" s="25" t="n">
        <x:f>IF(AND('Manual Data'!J38="Y",'Manual Data'!L38="N"),1,0)</x:f>
        <x:v>0</x:v>
      </x:c>
      <x:c r="AJ38" s="25" t="n">
        <x:f>IF(AND('Manual Data'!O38="N",'Manual Data'!Q38="N"),1,0)</x:f>
        <x:v>0</x:v>
      </x:c>
      <x:c r="AK38" s="25" t="n">
        <x:f>IF(AND('Manual Data'!J38="Y",'Manual Data'!K38="Y"),1,0)</x:f>
        <x:v>0</x:v>
      </x:c>
      <x:c r="AL38" s="25" t="n">
        <x:f>IF(AND('Manual Data'!J38="Y",'Manual Data'!K38="Y",'Manual Data'!L38="Y"),1,0)</x:f>
        <x:v>0</x:v>
      </x:c>
      <x:c r="AM38" s="25" t="n">
        <x:f>IF(AND(D38=1,'Manual Data'!N38="Y"),1,0)</x:f>
        <x:v>0</x:v>
      </x:c>
    </x:row>
    <x:row r="39">
      <x:c r="A39" s="24" t="str">
        <x:f>'Manual Data'!A39</x:f>
        <x:v>035</x:v>
      </x:c>
      <x:c r="B39" s="25" t="str">
        <x:f>'Manual Data'!B39</x:f>
        <x:v>Mixed</x:v>
      </x:c>
      <x:c r="C39" s="25" t="n">
        <x:f>IF(OR('Manual Data'!O39="Y",'Manual Data'!Q39="Y"),1,0)</x:f>
        <x:v>0</x:v>
      </x:c>
      <x:c r="D39" s="25" t="n">
        <x:f>IF(AND('Manual Data'!J39="Y",'Manual Data'!K39="Y",'Manual Data'!L39="Y",'Manual Data'!M39="Y"),1,0)</x:f>
        <x:v>1</x:v>
      </x:c>
      <x:c r="E39" s="25" t="n">
        <x:f>IF(OR('Manual Data'!AS39="Y",'Manual Data'!AT39="Y",'Manual Data'!AU39="Y",'Manual Data'!AV39="Y",'Manual Data'!AW39="Y"),1,0)</x:f>
        <x:v>1</x:v>
      </x:c>
      <x:c r="F39" s="25" t="n">
        <x:f>IF(OR('Manual Data'!AB39="Y",'Manual Data'!AC39="Y",'Manual Data'!AD39="Y",'Manual Data'!AE39="Y",'Manual Data'!AF39="Y"),1,0)</x:f>
        <x:v>1</x:v>
      </x:c>
      <x:c r="G39" s="25" t="n">
        <x:f>IF(OR('Manual Data'!AN39="Y",'Manual Data'!AO39="Y",'Manual Data'!AP39="Y",'Manual Data'!AQ39="Y"),1,0)</x:f>
        <x:v>1</x:v>
      </x:c>
      <x:c r="H39" s="25" t="n">
        <x:f>IF(OR('Manual Data'!R39="Y",'Manual Data'!S39="Y"),1,0)</x:f>
        <x:v>0</x:v>
      </x:c>
      <x:c r="I39" s="25" t="n">
        <x:f>IF(OR('Manual Data'!AO39="Y",'Manual Data'!AT39="Y"),1,0)</x:f>
        <x:v>1</x:v>
      </x:c>
      <x:c r="J39" s="25" t="n">
        <x:f>IF(OR('Manual Data'!AN39="Y",'Manual Data'!AS39="Y"),1,0)</x:f>
        <x:v>1</x:v>
      </x:c>
      <x:c r="K39" s="25" t="n">
        <x:f>IF(AND('Manual Data'!U39="Y",'Manual Data'!T39="Y",'Manual Data'!V39="Y"),1,0)</x:f>
        <x:v>1</x:v>
      </x:c>
      <x:c r="L39" s="25" t="n">
        <x:f>IF(AND('Manual Data'!M39="N",'Manual Data'!L39="N"),1,0)</x:f>
        <x:v>0</x:v>
      </x:c>
      <x:c r="M39" s="25" t="n">
        <x:f>IF(OR('Manual Data'!Y39="Y",'Manual Data'!Z39="Y"),1,0)</x:f>
        <x:v>0</x:v>
      </x:c>
      <x:c r="N39" s="25" t="n">
        <x:f>IF(AND('Manual Data'!H39="Y",'Manual Data'!I39="Y",E39=1),1,0)</x:f>
        <x:v>0</x:v>
      </x:c>
      <x:c r="O39" s="25" t="n">
        <x:f>IF(AND('Manual Data'!H39="Y",D39=1,E39=1),1,0)</x:f>
        <x:v>0</x:v>
      </x:c>
      <x:c r="P39" s="25" t="n">
        <x:f>IF(AND(O39=1,C39=1),1,0)</x:f>
        <x:v>0</x:v>
      </x:c>
      <x:c r="Q39" s="25" t="n">
        <x:f>IF(AND('Manual Data'!B39="Non-surgical",'Manual Data'!I39="Y",C39=1,J39=1,E39=1),1,0)</x:f>
        <x:v>0</x:v>
      </x:c>
      <x:c r="R39" s="25" t="n">
        <x:f>IF(AND(Q39=1,D39=0),1,0)</x:f>
        <x:v>0</x:v>
      </x:c>
      <x:c r="S39" s="25" t="n">
        <x:f>IF(AND(Q39=1,D39=1),1,0)</x:f>
        <x:v>0</x:v>
      </x:c>
      <x:c r="T39" s="25" t="n">
        <x:f>IF(AND(Q39=1,L39=1),1,0)</x:f>
        <x:v>0</x:v>
      </x:c>
      <x:c r="U39" s="25" t="n">
        <x:f>IF(AND(Q39=1,'Manual Data'!T39="N"),1,0)</x:f>
        <x:v>0</x:v>
      </x:c>
      <x:c r="V39" s="25" t="n">
        <x:f>IF(AND(OR('Manual Data'!B39="Surgical",'Manual Data'!B39="Mixed"),'Manual Data'!I39="Y",I39=1,E39=1),1,0)</x:f>
        <x:v>1</x:v>
      </x:c>
      <x:c r="W39" s="25" t="n">
        <x:f>IF(AND(V39=1,H39=0),1,0)</x:f>
        <x:v>1</x:v>
      </x:c>
      <x:c r="X39" s="25" t="n">
        <x:f>IF(AND('Manual Data'!X39="Y",'Manual Data'!G39="N"),1,0)</x:f>
        <x:v>0</x:v>
      </x:c>
      <x:c r="Y39" s="25" t="n">
        <x:f>IF(AND('Manual Data'!U39="Y",'Manual Data'!V39="N"),1,0)</x:f>
        <x:v>0</x:v>
      </x:c>
      <x:c r="Z39" s="25" t="n">
        <x:f>IF('Manual Data'!U39="N",1,0)</x:f>
        <x:v>0</x:v>
      </x:c>
      <x:c r="AA39" s="25" t="n">
        <x:f>IF(AND('Manual Data'!AB39="N",'Manual Data'!AC39="N"),1,0)</x:f>
        <x:v>1</x:v>
      </x:c>
      <x:c r="AB39" s="25" t="n">
        <x:f>IF(AND(D39=1,E39=1),1,0)</x:f>
        <x:v>1</x:v>
      </x:c>
      <x:c r="AC39" s="25" t="n">
        <x:f>IF(AND(D39=0,E39=1),1,0)</x:f>
        <x:v>0</x:v>
      </x:c>
      <x:c r="AD39" s="25" t="n">
        <x:f>IF(AND(D39=1,E39=0),1,0)</x:f>
        <x:v>0</x:v>
      </x:c>
      <x:c r="AE39" s="25" t="n">
        <x:f>IF(AND(D39=0,E39=0),1,0)</x:f>
        <x:v>0</x:v>
      </x:c>
      <x:c r="AF39" s="25" t="n">
        <x:f>IF(AND(H39=1,I39=1),1,0)</x:f>
        <x:v>0</x:v>
      </x:c>
      <x:c r="AG39" s="25" t="n">
        <x:f>IF(AND(H39=0,I39=1),1,0)</x:f>
        <x:v>1</x:v>
      </x:c>
      <x:c r="AH39" s="25" t="n">
        <x:f>IF(AND('Manual Data'!J39="Y",'Manual Data'!M39="N"),1,0)</x:f>
        <x:v>0</x:v>
      </x:c>
      <x:c r="AI39" s="25" t="n">
        <x:f>IF(AND('Manual Data'!J39="Y",'Manual Data'!L39="N"),1,0)</x:f>
        <x:v>0</x:v>
      </x:c>
      <x:c r="AJ39" s="25" t="n">
        <x:f>IF(AND('Manual Data'!O39="N",'Manual Data'!Q39="N"),1,0)</x:f>
        <x:v>1</x:v>
      </x:c>
      <x:c r="AK39" s="25" t="n">
        <x:f>IF(AND('Manual Data'!J39="Y",'Manual Data'!K39="Y"),1,0)</x:f>
        <x:v>1</x:v>
      </x:c>
      <x:c r="AL39" s="25" t="n">
        <x:f>IF(AND('Manual Data'!J39="Y",'Manual Data'!K39="Y",'Manual Data'!L39="Y"),1,0)</x:f>
        <x:v>1</x:v>
      </x:c>
      <x:c r="AM39" s="25" t="n">
        <x:f>IF(AND(D39=1,'Manual Data'!N39="Y"),1,0)</x:f>
        <x:v>1</x:v>
      </x:c>
    </x:row>
    <x:row r="40">
      <x:c r="A40" s="24" t="str">
        <x:f>'Manual Data'!A40</x:f>
        <x:v>036</x:v>
      </x:c>
      <x:c r="B40" s="25" t="str">
        <x:f>'Manual Data'!B40</x:f>
        <x:v>Non-surgical</x:v>
      </x:c>
      <x:c r="C40" s="25" t="n">
        <x:f>IF(OR('Manual Data'!O40="Y",'Manual Data'!Q40="Y"),1,0)</x:f>
        <x:v>1</x:v>
      </x:c>
      <x:c r="D40" s="25" t="n">
        <x:f>IF(AND('Manual Data'!J40="Y",'Manual Data'!K40="Y",'Manual Data'!L40="Y",'Manual Data'!M40="Y"),1,0)</x:f>
        <x:v>0</x:v>
      </x:c>
      <x:c r="E40" s="25" t="n">
        <x:f>IF(OR('Manual Data'!AS40="Y",'Manual Data'!AT40="Y",'Manual Data'!AU40="Y",'Manual Data'!AV40="Y",'Manual Data'!AW40="Y"),1,0)</x:f>
        <x:v>0</x:v>
      </x:c>
      <x:c r="F40" s="25" t="n">
        <x:f>IF(OR('Manual Data'!AB40="Y",'Manual Data'!AC40="Y",'Manual Data'!AD40="Y",'Manual Data'!AE40="Y",'Manual Data'!AF40="Y"),1,0)</x:f>
        <x:v>1</x:v>
      </x:c>
      <x:c r="G40" s="25" t="n">
        <x:f>IF(OR('Manual Data'!AN40="Y",'Manual Data'!AO40="Y",'Manual Data'!AP40="Y",'Manual Data'!AQ40="Y"),1,0)</x:f>
        <x:v>1</x:v>
      </x:c>
      <x:c r="H40" s="25" t="n">
        <x:f>IF(OR('Manual Data'!R40="Y",'Manual Data'!S40="Y"),1,0)</x:f>
        <x:v>0</x:v>
      </x:c>
      <x:c r="I40" s="25" t="n">
        <x:f>IF(OR('Manual Data'!AO40="Y",'Manual Data'!AT40="Y"),1,0)</x:f>
        <x:v>0</x:v>
      </x:c>
      <x:c r="J40" s="25" t="n">
        <x:f>IF(OR('Manual Data'!AN40="Y",'Manual Data'!AS40="Y"),1,0)</x:f>
        <x:v>1</x:v>
      </x:c>
      <x:c r="K40" s="25" t="n">
        <x:f>IF(AND('Manual Data'!U40="Y",'Manual Data'!T40="Y",'Manual Data'!V40="Y"),1,0)</x:f>
        <x:v>0</x:v>
      </x:c>
      <x:c r="L40" s="25" t="n">
        <x:f>IF(AND('Manual Data'!M40="N",'Manual Data'!L40="N"),1,0)</x:f>
        <x:v>1</x:v>
      </x:c>
      <x:c r="M40" s="25" t="n">
        <x:f>IF(OR('Manual Data'!Y40="Y",'Manual Data'!Z40="Y"),1,0)</x:f>
        <x:v>0</x:v>
      </x:c>
      <x:c r="N40" s="25" t="n">
        <x:f>IF(AND('Manual Data'!H40="Y",'Manual Data'!I40="Y",E40=1),1,0)</x:f>
        <x:v>0</x:v>
      </x:c>
      <x:c r="O40" s="25" t="n">
        <x:f>IF(AND('Manual Data'!H40="Y",D40=1,E40=1),1,0)</x:f>
        <x:v>0</x:v>
      </x:c>
      <x:c r="P40" s="25" t="n">
        <x:f>IF(AND(O40=1,C40=1),1,0)</x:f>
        <x:v>0</x:v>
      </x:c>
      <x:c r="Q40" s="25" t="n">
        <x:f>IF(AND('Manual Data'!B40="Non-surgical",'Manual Data'!I40="Y",C40=1,J40=1,E40=1),1,0)</x:f>
        <x:v>0</x:v>
      </x:c>
      <x:c r="R40" s="25" t="n">
        <x:f>IF(AND(Q40=1,D40=0),1,0)</x:f>
        <x:v>0</x:v>
      </x:c>
      <x:c r="S40" s="25" t="n">
        <x:f>IF(AND(Q40=1,D40=1),1,0)</x:f>
        <x:v>0</x:v>
      </x:c>
      <x:c r="T40" s="25" t="n">
        <x:f>IF(AND(Q40=1,L40=1),1,0)</x:f>
        <x:v>0</x:v>
      </x:c>
      <x:c r="U40" s="25" t="n">
        <x:f>IF(AND(Q40=1,'Manual Data'!T40="N"),1,0)</x:f>
        <x:v>0</x:v>
      </x:c>
      <x:c r="V40" s="25" t="n">
        <x:f>IF(AND(OR('Manual Data'!B40="Surgical",'Manual Data'!B40="Mixed"),'Manual Data'!I40="Y",I40=1,E40=1),1,0)</x:f>
        <x:v>0</x:v>
      </x:c>
      <x:c r="W40" s="25" t="n">
        <x:f>IF(AND(V40=1,H40=0),1,0)</x:f>
        <x:v>0</x:v>
      </x:c>
      <x:c r="X40" s="25" t="n">
        <x:f>IF(AND('Manual Data'!X40="Y",'Manual Data'!G40="N"),1,0)</x:f>
        <x:v>1</x:v>
      </x:c>
      <x:c r="Y40" s="25" t="n">
        <x:f>IF(AND('Manual Data'!U40="Y",'Manual Data'!V40="N"),1,0)</x:f>
        <x:v>0</x:v>
      </x:c>
      <x:c r="Z40" s="25" t="n">
        <x:f>IF('Manual Data'!U40="N",1,0)</x:f>
        <x:v>1</x:v>
      </x:c>
      <x:c r="AA40" s="25" t="n">
        <x:f>IF(AND('Manual Data'!AB40="N",'Manual Data'!AC40="N"),1,0)</x:f>
        <x:v>0</x:v>
      </x:c>
      <x:c r="AB40" s="25" t="n">
        <x:f>IF(AND(D40=1,E40=1),1,0)</x:f>
        <x:v>0</x:v>
      </x:c>
      <x:c r="AC40" s="25" t="n">
        <x:f>IF(AND(D40=0,E40=1),1,0)</x:f>
        <x:v>0</x:v>
      </x:c>
      <x:c r="AD40" s="25" t="n">
        <x:f>IF(AND(D40=1,E40=0),1,0)</x:f>
        <x:v>0</x:v>
      </x:c>
      <x:c r="AE40" s="25" t="n">
        <x:f>IF(AND(D40=0,E40=0),1,0)</x:f>
        <x:v>1</x:v>
      </x:c>
      <x:c r="AF40" s="25" t="n">
        <x:f>IF(AND(H40=1,I40=1),1,0)</x:f>
        <x:v>0</x:v>
      </x:c>
      <x:c r="AG40" s="25" t="n">
        <x:f>IF(AND(H40=0,I40=1),1,0)</x:f>
        <x:v>0</x:v>
      </x:c>
      <x:c r="AH40" s="25" t="n">
        <x:f>IF(AND('Manual Data'!J40="Y",'Manual Data'!M40="N"),1,0)</x:f>
        <x:v>1</x:v>
      </x:c>
      <x:c r="AI40" s="25" t="n">
        <x:f>IF(AND('Manual Data'!J40="Y",'Manual Data'!L40="N"),1,0)</x:f>
        <x:v>1</x:v>
      </x:c>
      <x:c r="AJ40" s="25" t="n">
        <x:f>IF(AND('Manual Data'!O40="N",'Manual Data'!Q40="N"),1,0)</x:f>
        <x:v>0</x:v>
      </x:c>
      <x:c r="AK40" s="25" t="n">
        <x:f>IF(AND('Manual Data'!J40="Y",'Manual Data'!K40="Y"),1,0)</x:f>
        <x:v>0</x:v>
      </x:c>
      <x:c r="AL40" s="25" t="n">
        <x:f>IF(AND('Manual Data'!J40="Y",'Manual Data'!K40="Y",'Manual Data'!L40="Y"),1,0)</x:f>
        <x:v>0</x:v>
      </x:c>
      <x:c r="AM40" s="25" t="n">
        <x:f>IF(AND(D40=1,'Manual Data'!N40="Y"),1,0)</x:f>
        <x:v>0</x:v>
      </x:c>
    </x:row>
    <x:row r="41">
      <x:c r="A41" s="24" t="str">
        <x:f>'Manual Data'!A41</x:f>
        <x:v>037</x:v>
      </x:c>
      <x:c r="B41" s="25" t="str">
        <x:f>'Manual Data'!B41</x:f>
        <x:v>Non-surgical</x:v>
      </x:c>
      <x:c r="C41" s="25" t="n">
        <x:f>IF(OR('Manual Data'!O41="Y",'Manual Data'!Q41="Y"),1,0)</x:f>
        <x:v>1</x:v>
      </x:c>
      <x:c r="D41" s="25" t="n">
        <x:f>IF(AND('Manual Data'!J41="Y",'Manual Data'!K41="Y",'Manual Data'!L41="Y",'Manual Data'!M41="Y"),1,0)</x:f>
        <x:v>0</x:v>
      </x:c>
      <x:c r="E41" s="25" t="n">
        <x:f>IF(OR('Manual Data'!AS41="Y",'Manual Data'!AT41="Y",'Manual Data'!AU41="Y",'Manual Data'!AV41="Y",'Manual Data'!AW41="Y"),1,0)</x:f>
        <x:v>0</x:v>
      </x:c>
      <x:c r="F41" s="25" t="n">
        <x:f>IF(OR('Manual Data'!AB41="Y",'Manual Data'!AC41="Y",'Manual Data'!AD41="Y",'Manual Data'!AE41="Y",'Manual Data'!AF41="Y"),1,0)</x:f>
        <x:v>0</x:v>
      </x:c>
      <x:c r="G41" s="25" t="n">
        <x:f>IF(OR('Manual Data'!AN41="Y",'Manual Data'!AO41="Y",'Manual Data'!AP41="Y",'Manual Data'!AQ41="Y"),1,0)</x:f>
        <x:v>1</x:v>
      </x:c>
      <x:c r="H41" s="25" t="n">
        <x:f>IF(OR('Manual Data'!R41="Y",'Manual Data'!S41="Y"),1,0)</x:f>
        <x:v>0</x:v>
      </x:c>
      <x:c r="I41" s="25" t="n">
        <x:f>IF(OR('Manual Data'!AO41="Y",'Manual Data'!AT41="Y"),1,0)</x:f>
        <x:v>0</x:v>
      </x:c>
      <x:c r="J41" s="25" t="n">
        <x:f>IF(OR('Manual Data'!AN41="Y",'Manual Data'!AS41="Y"),1,0)</x:f>
        <x:v>1</x:v>
      </x:c>
      <x:c r="K41" s="25" t="n">
        <x:f>IF(AND('Manual Data'!U41="Y",'Manual Data'!T41="Y",'Manual Data'!V41="Y"),1,0)</x:f>
        <x:v>0</x:v>
      </x:c>
      <x:c r="L41" s="25" t="n">
        <x:f>IF(AND('Manual Data'!M41="N",'Manual Data'!L41="N"),1,0)</x:f>
        <x:v>1</x:v>
      </x:c>
      <x:c r="M41" s="25" t="n">
        <x:f>IF(OR('Manual Data'!Y41="Y",'Manual Data'!Z41="Y"),1,0)</x:f>
        <x:v>0</x:v>
      </x:c>
      <x:c r="N41" s="25" t="n">
        <x:f>IF(AND('Manual Data'!H41="Y",'Manual Data'!I41="Y",E41=1),1,0)</x:f>
        <x:v>0</x:v>
      </x:c>
      <x:c r="O41" s="25" t="n">
        <x:f>IF(AND('Manual Data'!H41="Y",D41=1,E41=1),1,0)</x:f>
        <x:v>0</x:v>
      </x:c>
      <x:c r="P41" s="25" t="n">
        <x:f>IF(AND(O41=1,C41=1),1,0)</x:f>
        <x:v>0</x:v>
      </x:c>
      <x:c r="Q41" s="25" t="n">
        <x:f>IF(AND('Manual Data'!B41="Non-surgical",'Manual Data'!I41="Y",C41=1,J41=1,E41=1),1,0)</x:f>
        <x:v>0</x:v>
      </x:c>
      <x:c r="R41" s="25" t="n">
        <x:f>IF(AND(Q41=1,D41=0),1,0)</x:f>
        <x:v>0</x:v>
      </x:c>
      <x:c r="S41" s="25" t="n">
        <x:f>IF(AND(Q41=1,D41=1),1,0)</x:f>
        <x:v>0</x:v>
      </x:c>
      <x:c r="T41" s="25" t="n">
        <x:f>IF(AND(Q41=1,L41=1),1,0)</x:f>
        <x:v>0</x:v>
      </x:c>
      <x:c r="U41" s="25" t="n">
        <x:f>IF(AND(Q41=1,'Manual Data'!T41="N"),1,0)</x:f>
        <x:v>0</x:v>
      </x:c>
      <x:c r="V41" s="25" t="n">
        <x:f>IF(AND(OR('Manual Data'!B41="Surgical",'Manual Data'!B41="Mixed"),'Manual Data'!I41="Y",I41=1,E41=1),1,0)</x:f>
        <x:v>0</x:v>
      </x:c>
      <x:c r="W41" s="25" t="n">
        <x:f>IF(AND(V41=1,H41=0),1,0)</x:f>
        <x:v>0</x:v>
      </x:c>
      <x:c r="X41" s="25" t="n">
        <x:f>IF(AND('Manual Data'!X41="Y",'Manual Data'!G41="N"),1,0)</x:f>
        <x:v>1</x:v>
      </x:c>
      <x:c r="Y41" s="25" t="n">
        <x:f>IF(AND('Manual Data'!U41="Y",'Manual Data'!V41="N"),1,0)</x:f>
        <x:v>0</x:v>
      </x:c>
      <x:c r="Z41" s="25" t="n">
        <x:f>IF('Manual Data'!U41="N",1,0)</x:f>
        <x:v>1</x:v>
      </x:c>
      <x:c r="AA41" s="25" t="n">
        <x:f>IF(AND('Manual Data'!AB41="N",'Manual Data'!AC41="N"),1,0)</x:f>
        <x:v>1</x:v>
      </x:c>
      <x:c r="AB41" s="25" t="n">
        <x:f>IF(AND(D41=1,E41=1),1,0)</x:f>
        <x:v>0</x:v>
      </x:c>
      <x:c r="AC41" s="25" t="n">
        <x:f>IF(AND(D41=0,E41=1),1,0)</x:f>
        <x:v>0</x:v>
      </x:c>
      <x:c r="AD41" s="25" t="n">
        <x:f>IF(AND(D41=1,E41=0),1,0)</x:f>
        <x:v>0</x:v>
      </x:c>
      <x:c r="AE41" s="25" t="n">
        <x:f>IF(AND(D41=0,E41=0),1,0)</x:f>
        <x:v>1</x:v>
      </x:c>
      <x:c r="AF41" s="25" t="n">
        <x:f>IF(AND(H41=1,I41=1),1,0)</x:f>
        <x:v>0</x:v>
      </x:c>
      <x:c r="AG41" s="25" t="n">
        <x:f>IF(AND(H41=0,I41=1),1,0)</x:f>
        <x:v>0</x:v>
      </x:c>
      <x:c r="AH41" s="25" t="n">
        <x:f>IF(AND('Manual Data'!J41="Y",'Manual Data'!M41="N"),1,0)</x:f>
        <x:v>0</x:v>
      </x:c>
      <x:c r="AI41" s="25" t="n">
        <x:f>IF(AND('Manual Data'!J41="Y",'Manual Data'!L41="N"),1,0)</x:f>
        <x:v>0</x:v>
      </x:c>
      <x:c r="AJ41" s="25" t="n">
        <x:f>IF(AND('Manual Data'!O41="N",'Manual Data'!Q41="N"),1,0)</x:f>
        <x:v>0</x:v>
      </x:c>
      <x:c r="AK41" s="25" t="n">
        <x:f>IF(AND('Manual Data'!J41="Y",'Manual Data'!K41="Y"),1,0)</x:f>
        <x:v>0</x:v>
      </x:c>
      <x:c r="AL41" s="25" t="n">
        <x:f>IF(AND('Manual Data'!J41="Y",'Manual Data'!K41="Y",'Manual Data'!L41="Y"),1,0)</x:f>
        <x:v>0</x:v>
      </x:c>
      <x:c r="AM41" s="25" t="n">
        <x:f>IF(AND(D41=1,'Manual Data'!N41="Y"),1,0)</x:f>
        <x:v>0</x:v>
      </x:c>
    </x:row>
    <x:row r="42">
      <x:c r="A42" s="24" t="str">
        <x:f>'Manual Data'!A42</x:f>
        <x:v>038</x:v>
      </x:c>
      <x:c r="B42" s="25" t="str">
        <x:f>'Manual Data'!B42</x:f>
        <x:v>Mixed</x:v>
      </x:c>
      <x:c r="C42" s="25" t="n">
        <x:f>IF(OR('Manual Data'!O42="Y",'Manual Data'!Q42="Y"),1,0)</x:f>
        <x:v>0</x:v>
      </x:c>
      <x:c r="D42" s="25" t="n">
        <x:f>IF(AND('Manual Data'!J42="Y",'Manual Data'!K42="Y",'Manual Data'!L42="Y",'Manual Data'!M42="Y"),1,0)</x:f>
        <x:v>0</x:v>
      </x:c>
      <x:c r="E42" s="25" t="n">
        <x:f>IF(OR('Manual Data'!AS42="Y",'Manual Data'!AT42="Y",'Manual Data'!AU42="Y",'Manual Data'!AV42="Y",'Manual Data'!AW42="Y"),1,0)</x:f>
        <x:v>0</x:v>
      </x:c>
      <x:c r="F42" s="25" t="n">
        <x:f>IF(OR('Manual Data'!AB42="Y",'Manual Data'!AC42="Y",'Manual Data'!AD42="Y",'Manual Data'!AE42="Y",'Manual Data'!AF42="Y"),1,0)</x:f>
        <x:v>1</x:v>
      </x:c>
      <x:c r="G42" s="25" t="n">
        <x:f>IF(OR('Manual Data'!AN42="Y",'Manual Data'!AO42="Y",'Manual Data'!AP42="Y",'Manual Data'!AQ42="Y"),1,0)</x:f>
        <x:v>0</x:v>
      </x:c>
      <x:c r="H42" s="25" t="n">
        <x:f>IF(OR('Manual Data'!R42="Y",'Manual Data'!S42="Y"),1,0)</x:f>
        <x:v>0</x:v>
      </x:c>
      <x:c r="I42" s="25" t="n">
        <x:f>IF(OR('Manual Data'!AO42="Y",'Manual Data'!AT42="Y"),1,0)</x:f>
        <x:v>0</x:v>
      </x:c>
      <x:c r="J42" s="25" t="n">
        <x:f>IF(OR('Manual Data'!AN42="Y",'Manual Data'!AS42="Y"),1,0)</x:f>
        <x:v>0</x:v>
      </x:c>
      <x:c r="K42" s="25" t="n">
        <x:f>IF(AND('Manual Data'!U42="Y",'Manual Data'!T42="Y",'Manual Data'!V42="Y"),1,0)</x:f>
        <x:v>0</x:v>
      </x:c>
      <x:c r="L42" s="25" t="n">
        <x:f>IF(AND('Manual Data'!M42="N",'Manual Data'!L42="N"),1,0)</x:f>
        <x:v>1</x:v>
      </x:c>
      <x:c r="M42" s="25" t="n">
        <x:f>IF(OR('Manual Data'!Y42="Y",'Manual Data'!Z42="Y"),1,0)</x:f>
        <x:v>0</x:v>
      </x:c>
      <x:c r="N42" s="25" t="n">
        <x:f>IF(AND('Manual Data'!H42="Y",'Manual Data'!I42="Y",E42=1),1,0)</x:f>
        <x:v>0</x:v>
      </x:c>
      <x:c r="O42" s="25" t="n">
        <x:f>IF(AND('Manual Data'!H42="Y",D42=1,E42=1),1,0)</x:f>
        <x:v>0</x:v>
      </x:c>
      <x:c r="P42" s="25" t="n">
        <x:f>IF(AND(O42=1,C42=1),1,0)</x:f>
        <x:v>0</x:v>
      </x:c>
      <x:c r="Q42" s="25" t="n">
        <x:f>IF(AND('Manual Data'!B42="Non-surgical",'Manual Data'!I42="Y",C42=1,J42=1,E42=1),1,0)</x:f>
        <x:v>0</x:v>
      </x:c>
      <x:c r="R42" s="25" t="n">
        <x:f>IF(AND(Q42=1,D42=0),1,0)</x:f>
        <x:v>0</x:v>
      </x:c>
      <x:c r="S42" s="25" t="n">
        <x:f>IF(AND(Q42=1,D42=1),1,0)</x:f>
        <x:v>0</x:v>
      </x:c>
      <x:c r="T42" s="25" t="n">
        <x:f>IF(AND(Q42=1,L42=1),1,0)</x:f>
        <x:v>0</x:v>
      </x:c>
      <x:c r="U42" s="25" t="n">
        <x:f>IF(AND(Q42=1,'Manual Data'!T42="N"),1,0)</x:f>
        <x:v>0</x:v>
      </x:c>
      <x:c r="V42" s="25" t="n">
        <x:f>IF(AND(OR('Manual Data'!B42="Surgical",'Manual Data'!B42="Mixed"),'Manual Data'!I42="Y",I42=1,E42=1),1,0)</x:f>
        <x:v>0</x:v>
      </x:c>
      <x:c r="W42" s="25" t="n">
        <x:f>IF(AND(V42=1,H42=0),1,0)</x:f>
        <x:v>0</x:v>
      </x:c>
      <x:c r="X42" s="25" t="n">
        <x:f>IF(AND('Manual Data'!X42="Y",'Manual Data'!G42="N"),1,0)</x:f>
        <x:v>1</x:v>
      </x:c>
      <x:c r="Y42" s="25" t="n">
        <x:f>IF(AND('Manual Data'!U42="Y",'Manual Data'!V42="N"),1,0)</x:f>
        <x:v>0</x:v>
      </x:c>
      <x:c r="Z42" s="25" t="n">
        <x:f>IF('Manual Data'!U42="N",1,0)</x:f>
        <x:v>1</x:v>
      </x:c>
      <x:c r="AA42" s="25" t="n">
        <x:f>IF(AND('Manual Data'!AB42="N",'Manual Data'!AC42="N"),1,0)</x:f>
        <x:v>1</x:v>
      </x:c>
      <x:c r="AB42" s="25" t="n">
        <x:f>IF(AND(D42=1,E42=1),1,0)</x:f>
        <x:v>0</x:v>
      </x:c>
      <x:c r="AC42" s="25" t="n">
        <x:f>IF(AND(D42=0,E42=1),1,0)</x:f>
        <x:v>0</x:v>
      </x:c>
      <x:c r="AD42" s="25" t="n">
        <x:f>IF(AND(D42=1,E42=0),1,0)</x:f>
        <x:v>0</x:v>
      </x:c>
      <x:c r="AE42" s="25" t="n">
        <x:f>IF(AND(D42=0,E42=0),1,0)</x:f>
        <x:v>1</x:v>
      </x:c>
      <x:c r="AF42" s="25" t="n">
        <x:f>IF(AND(H42=1,I42=1),1,0)</x:f>
        <x:v>0</x:v>
      </x:c>
      <x:c r="AG42" s="25" t="n">
        <x:f>IF(AND(H42=0,I42=1),1,0)</x:f>
        <x:v>0</x:v>
      </x:c>
      <x:c r="AH42" s="25" t="n">
        <x:f>IF(AND('Manual Data'!J42="Y",'Manual Data'!M42="N"),1,0)</x:f>
        <x:v>1</x:v>
      </x:c>
      <x:c r="AI42" s="25" t="n">
        <x:f>IF(AND('Manual Data'!J42="Y",'Manual Data'!L42="N"),1,0)</x:f>
        <x:v>1</x:v>
      </x:c>
      <x:c r="AJ42" s="25" t="n">
        <x:f>IF(AND('Manual Data'!O42="N",'Manual Data'!Q42="N"),1,0)</x:f>
        <x:v>1</x:v>
      </x:c>
      <x:c r="AK42" s="25" t="n">
        <x:f>IF(AND('Manual Data'!J42="Y",'Manual Data'!K42="Y"),1,0)</x:f>
        <x:v>1</x:v>
      </x:c>
      <x:c r="AL42" s="25" t="n">
        <x:f>IF(AND('Manual Data'!J42="Y",'Manual Data'!K42="Y",'Manual Data'!L42="Y"),1,0)</x:f>
        <x:v>0</x:v>
      </x:c>
      <x:c r="AM42" s="25" t="n">
        <x:f>IF(AND(D42=1,'Manual Data'!N42="Y"),1,0)</x:f>
        <x:v>0</x:v>
      </x:c>
    </x:row>
    <x:row r="43">
      <x:c r="A43" s="24" t="str">
        <x:f>'Manual Data'!A43</x:f>
        <x:v>039</x:v>
      </x:c>
      <x:c r="B43" s="25" t="str">
        <x:f>'Manual Data'!B43</x:f>
        <x:v>Non-surgical</x:v>
      </x:c>
      <x:c r="C43" s="25" t="n">
        <x:f>IF(OR('Manual Data'!O43="Y",'Manual Data'!Q43="Y"),1,0)</x:f>
        <x:v>1</x:v>
      </x:c>
      <x:c r="D43" s="25" t="n">
        <x:f>IF(AND('Manual Data'!J43="Y",'Manual Data'!K43="Y",'Manual Data'!L43="Y",'Manual Data'!M43="Y"),1,0)</x:f>
        <x:v>0</x:v>
      </x:c>
      <x:c r="E43" s="25" t="n">
        <x:f>IF(OR('Manual Data'!AS43="Y",'Manual Data'!AT43="Y",'Manual Data'!AU43="Y",'Manual Data'!AV43="Y",'Manual Data'!AW43="Y"),1,0)</x:f>
        <x:v>1</x:v>
      </x:c>
      <x:c r="F43" s="25" t="n">
        <x:f>IF(OR('Manual Data'!AB43="Y",'Manual Data'!AC43="Y",'Manual Data'!AD43="Y",'Manual Data'!AE43="Y",'Manual Data'!AF43="Y"),1,0)</x:f>
        <x:v>1</x:v>
      </x:c>
      <x:c r="G43" s="25" t="n">
        <x:f>IF(OR('Manual Data'!AN43="Y",'Manual Data'!AO43="Y",'Manual Data'!AP43="Y",'Manual Data'!AQ43="Y"),1,0)</x:f>
        <x:v>1</x:v>
      </x:c>
      <x:c r="H43" s="25" t="n">
        <x:f>IF(OR('Manual Data'!R43="Y",'Manual Data'!S43="Y"),1,0)</x:f>
        <x:v>0</x:v>
      </x:c>
      <x:c r="I43" s="25" t="n">
        <x:f>IF(OR('Manual Data'!AO43="Y",'Manual Data'!AT43="Y"),1,0)</x:f>
        <x:v>1</x:v>
      </x:c>
      <x:c r="J43" s="25" t="n">
        <x:f>IF(OR('Manual Data'!AN43="Y",'Manual Data'!AS43="Y"),1,0)</x:f>
        <x:v>1</x:v>
      </x:c>
      <x:c r="K43" s="25" t="n">
        <x:f>IF(AND('Manual Data'!U43="Y",'Manual Data'!T43="Y",'Manual Data'!V43="Y"),1,0)</x:f>
        <x:v>1</x:v>
      </x:c>
      <x:c r="L43" s="25" t="n">
        <x:f>IF(AND('Manual Data'!M43="N",'Manual Data'!L43="N"),1,0)</x:f>
        <x:v>1</x:v>
      </x:c>
      <x:c r="M43" s="25" t="n">
        <x:f>IF(OR('Manual Data'!Y43="Y",'Manual Data'!Z43="Y"),1,0)</x:f>
        <x:v>0</x:v>
      </x:c>
      <x:c r="N43" s="25" t="n">
        <x:f>IF(AND('Manual Data'!H43="Y",'Manual Data'!I43="Y",E43=1),1,0)</x:f>
        <x:v>0</x:v>
      </x:c>
      <x:c r="O43" s="25" t="n">
        <x:f>IF(AND('Manual Data'!H43="Y",D43=1,E43=1),1,0)</x:f>
        <x:v>0</x:v>
      </x:c>
      <x:c r="P43" s="25" t="n">
        <x:f>IF(AND(O43=1,C43=1),1,0)</x:f>
        <x:v>0</x:v>
      </x:c>
      <x:c r="Q43" s="25" t="n">
        <x:f>IF(AND('Manual Data'!B43="Non-surgical",'Manual Data'!I43="Y",C43=1,J43=1,E43=1),1,0)</x:f>
        <x:v>1</x:v>
      </x:c>
      <x:c r="R43" s="25" t="n">
        <x:f>IF(AND(Q43=1,D43=0),1,0)</x:f>
        <x:v>1</x:v>
      </x:c>
      <x:c r="S43" s="25" t="n">
        <x:f>IF(AND(Q43=1,D43=1),1,0)</x:f>
        <x:v>0</x:v>
      </x:c>
      <x:c r="T43" s="25" t="n">
        <x:f>IF(AND(Q43=1,L43=1),1,0)</x:f>
        <x:v>1</x:v>
      </x:c>
      <x:c r="U43" s="25" t="n">
        <x:f>IF(AND(Q43=1,'Manual Data'!T43="N"),1,0)</x:f>
        <x:v>0</x:v>
      </x:c>
      <x:c r="V43" s="25" t="n">
        <x:f>IF(AND(OR('Manual Data'!B43="Surgical",'Manual Data'!B43="Mixed"),'Manual Data'!I43="Y",I43=1,E43=1),1,0)</x:f>
        <x:v>0</x:v>
      </x:c>
      <x:c r="W43" s="25" t="n">
        <x:f>IF(AND(V43=1,H43=0),1,0)</x:f>
        <x:v>0</x:v>
      </x:c>
      <x:c r="X43" s="25" t="n">
        <x:f>IF(AND('Manual Data'!X43="Y",'Manual Data'!G43="N"),1,0)</x:f>
        <x:v>0</x:v>
      </x:c>
      <x:c r="Y43" s="25" t="n">
        <x:f>IF(AND('Manual Data'!U43="Y",'Manual Data'!V43="N"),1,0)</x:f>
        <x:v>0</x:v>
      </x:c>
      <x:c r="Z43" s="25" t="n">
        <x:f>IF('Manual Data'!U43="N",1,0)</x:f>
        <x:v>0</x:v>
      </x:c>
      <x:c r="AA43" s="25" t="n">
        <x:f>IF(AND('Manual Data'!AB43="N",'Manual Data'!AC43="N"),1,0)</x:f>
        <x:v>1</x:v>
      </x:c>
      <x:c r="AB43" s="25" t="n">
        <x:f>IF(AND(D43=1,E43=1),1,0)</x:f>
        <x:v>0</x:v>
      </x:c>
      <x:c r="AC43" s="25" t="n">
        <x:f>IF(AND(D43=0,E43=1),1,0)</x:f>
        <x:v>1</x:v>
      </x:c>
      <x:c r="AD43" s="25" t="n">
        <x:f>IF(AND(D43=1,E43=0),1,0)</x:f>
        <x:v>0</x:v>
      </x:c>
      <x:c r="AE43" s="25" t="n">
        <x:f>IF(AND(D43=0,E43=0),1,0)</x:f>
        <x:v>0</x:v>
      </x:c>
      <x:c r="AF43" s="25" t="n">
        <x:f>IF(AND(H43=1,I43=1),1,0)</x:f>
        <x:v>0</x:v>
      </x:c>
      <x:c r="AG43" s="25" t="n">
        <x:f>IF(AND(H43=0,I43=1),1,0)</x:f>
        <x:v>1</x:v>
      </x:c>
      <x:c r="AH43" s="25" t="n">
        <x:f>IF(AND('Manual Data'!J43="Y",'Manual Data'!M43="N"),1,0)</x:f>
        <x:v>1</x:v>
      </x:c>
      <x:c r="AI43" s="25" t="n">
        <x:f>IF(AND('Manual Data'!J43="Y",'Manual Data'!L43="N"),1,0)</x:f>
        <x:v>1</x:v>
      </x:c>
      <x:c r="AJ43" s="25" t="n">
        <x:f>IF(AND('Manual Data'!O43="N",'Manual Data'!Q43="N"),1,0)</x:f>
        <x:v>0</x:v>
      </x:c>
      <x:c r="AK43" s="25" t="n">
        <x:f>IF(AND('Manual Data'!J43="Y",'Manual Data'!K43="Y"),1,0)</x:f>
        <x:v>0</x:v>
      </x:c>
      <x:c r="AL43" s="25" t="n">
        <x:f>IF(AND('Manual Data'!J43="Y",'Manual Data'!K43="Y",'Manual Data'!L43="Y"),1,0)</x:f>
        <x:v>0</x:v>
      </x:c>
      <x:c r="AM43" s="25" t="n">
        <x:f>IF(AND(D43=1,'Manual Data'!N43="Y"),1,0)</x:f>
        <x:v>0</x:v>
      </x:c>
    </x:row>
    <x:row r="44">
      <x:c r="A44" s="24" t="str">
        <x:f>'Manual Data'!A44</x:f>
        <x:v>040</x:v>
      </x:c>
      <x:c r="B44" s="25" t="str">
        <x:f>'Manual Data'!B44</x:f>
        <x:v>Non-surgical</x:v>
      </x:c>
      <x:c r="C44" s="25" t="n">
        <x:f>IF(OR('Manual Data'!O44="Y",'Manual Data'!Q44="Y"),1,0)</x:f>
        <x:v>1</x:v>
      </x:c>
      <x:c r="D44" s="25" t="n">
        <x:f>IF(AND('Manual Data'!J44="Y",'Manual Data'!K44="Y",'Manual Data'!L44="Y",'Manual Data'!M44="Y"),1,0)</x:f>
        <x:v>0</x:v>
      </x:c>
      <x:c r="E44" s="25" t="n">
        <x:f>IF(OR('Manual Data'!AS44="Y",'Manual Data'!AT44="Y",'Manual Data'!AU44="Y",'Manual Data'!AV44="Y",'Manual Data'!AW44="Y"),1,0)</x:f>
        <x:v>0</x:v>
      </x:c>
      <x:c r="F44" s="25" t="n">
        <x:f>IF(OR('Manual Data'!AB44="Y",'Manual Data'!AC44="Y",'Manual Data'!AD44="Y",'Manual Data'!AE44="Y",'Manual Data'!AF44="Y"),1,0)</x:f>
        <x:v>1</x:v>
      </x:c>
      <x:c r="G44" s="25" t="n">
        <x:f>IF(OR('Manual Data'!AN44="Y",'Manual Data'!AO44="Y",'Manual Data'!AP44="Y",'Manual Data'!AQ44="Y"),1,0)</x:f>
        <x:v>0</x:v>
      </x:c>
      <x:c r="H44" s="25" t="n">
        <x:f>IF(OR('Manual Data'!R44="Y",'Manual Data'!S44="Y"),1,0)</x:f>
        <x:v>0</x:v>
      </x:c>
      <x:c r="I44" s="25" t="n">
        <x:f>IF(OR('Manual Data'!AO44="Y",'Manual Data'!AT44="Y"),1,0)</x:f>
        <x:v>0</x:v>
      </x:c>
      <x:c r="J44" s="25" t="n">
        <x:f>IF(OR('Manual Data'!AN44="Y",'Manual Data'!AS44="Y"),1,0)</x:f>
        <x:v>0</x:v>
      </x:c>
      <x:c r="K44" s="25" t="n">
        <x:f>IF(AND('Manual Data'!U44="Y",'Manual Data'!T44="Y",'Manual Data'!V44="Y"),1,0)</x:f>
        <x:v>0</x:v>
      </x:c>
      <x:c r="L44" s="25" t="n">
        <x:f>IF(AND('Manual Data'!M44="N",'Manual Data'!L44="N"),1,0)</x:f>
        <x:v>1</x:v>
      </x:c>
      <x:c r="M44" s="25" t="n">
        <x:f>IF(OR('Manual Data'!Y44="Y",'Manual Data'!Z44="Y"),1,0)</x:f>
        <x:v>0</x:v>
      </x:c>
      <x:c r="N44" s="25" t="n">
        <x:f>IF(AND('Manual Data'!H44="Y",'Manual Data'!I44="Y",E44=1),1,0)</x:f>
        <x:v>0</x:v>
      </x:c>
      <x:c r="O44" s="25" t="n">
        <x:f>IF(AND('Manual Data'!H44="Y",D44=1,E44=1),1,0)</x:f>
        <x:v>0</x:v>
      </x:c>
      <x:c r="P44" s="25" t="n">
        <x:f>IF(AND(O44=1,C44=1),1,0)</x:f>
        <x:v>0</x:v>
      </x:c>
      <x:c r="Q44" s="25" t="n">
        <x:f>IF(AND('Manual Data'!B44="Non-surgical",'Manual Data'!I44="Y",C44=1,J44=1,E44=1),1,0)</x:f>
        <x:v>0</x:v>
      </x:c>
      <x:c r="R44" s="25" t="n">
        <x:f>IF(AND(Q44=1,D44=0),1,0)</x:f>
        <x:v>0</x:v>
      </x:c>
      <x:c r="S44" s="25" t="n">
        <x:f>IF(AND(Q44=1,D44=1),1,0)</x:f>
        <x:v>0</x:v>
      </x:c>
      <x:c r="T44" s="25" t="n">
        <x:f>IF(AND(Q44=1,L44=1),1,0)</x:f>
        <x:v>0</x:v>
      </x:c>
      <x:c r="U44" s="25" t="n">
        <x:f>IF(AND(Q44=1,'Manual Data'!T44="N"),1,0)</x:f>
        <x:v>0</x:v>
      </x:c>
      <x:c r="V44" s="25" t="n">
        <x:f>IF(AND(OR('Manual Data'!B44="Surgical",'Manual Data'!B44="Mixed"),'Manual Data'!I44="Y",I44=1,E44=1),1,0)</x:f>
        <x:v>0</x:v>
      </x:c>
      <x:c r="W44" s="25" t="n">
        <x:f>IF(AND(V44=1,H44=0),1,0)</x:f>
        <x:v>0</x:v>
      </x:c>
      <x:c r="X44" s="25" t="n">
        <x:f>IF(AND('Manual Data'!X44="Y",'Manual Data'!G44="N"),1,0)</x:f>
        <x:v>1</x:v>
      </x:c>
      <x:c r="Y44" s="25" t="n">
        <x:f>IF(AND('Manual Data'!U44="Y",'Manual Data'!V44="N"),1,0)</x:f>
        <x:v>0</x:v>
      </x:c>
      <x:c r="Z44" s="25" t="n">
        <x:f>IF('Manual Data'!U44="N",1,0)</x:f>
        <x:v>1</x:v>
      </x:c>
      <x:c r="AA44" s="25" t="n">
        <x:f>IF(AND('Manual Data'!AB44="N",'Manual Data'!AC44="N"),1,0)</x:f>
        <x:v>1</x:v>
      </x:c>
      <x:c r="AB44" s="25" t="n">
        <x:f>IF(AND(D44=1,E44=1),1,0)</x:f>
        <x:v>0</x:v>
      </x:c>
      <x:c r="AC44" s="25" t="n">
        <x:f>IF(AND(D44=0,E44=1),1,0)</x:f>
        <x:v>0</x:v>
      </x:c>
      <x:c r="AD44" s="25" t="n">
        <x:f>IF(AND(D44=1,E44=0),1,0)</x:f>
        <x:v>0</x:v>
      </x:c>
      <x:c r="AE44" s="25" t="n">
        <x:f>IF(AND(D44=0,E44=0),1,0)</x:f>
        <x:v>1</x:v>
      </x:c>
      <x:c r="AF44" s="25" t="n">
        <x:f>IF(AND(H44=1,I44=1),1,0)</x:f>
        <x:v>0</x:v>
      </x:c>
      <x:c r="AG44" s="25" t="n">
        <x:f>IF(AND(H44=0,I44=1),1,0)</x:f>
        <x:v>0</x:v>
      </x:c>
      <x:c r="AH44" s="25" t="n">
        <x:f>IF(AND('Manual Data'!J44="Y",'Manual Data'!M44="N"),1,0)</x:f>
        <x:v>0</x:v>
      </x:c>
      <x:c r="AI44" s="25" t="n">
        <x:f>IF(AND('Manual Data'!J44="Y",'Manual Data'!L44="N"),1,0)</x:f>
        <x:v>0</x:v>
      </x:c>
      <x:c r="AJ44" s="25" t="n">
        <x:f>IF(AND('Manual Data'!O44="N",'Manual Data'!Q44="N"),1,0)</x:f>
        <x:v>0</x:v>
      </x:c>
      <x:c r="AK44" s="25" t="n">
        <x:f>IF(AND('Manual Data'!J44="Y",'Manual Data'!K44="Y"),1,0)</x:f>
        <x:v>0</x:v>
      </x:c>
      <x:c r="AL44" s="25" t="n">
        <x:f>IF(AND('Manual Data'!J44="Y",'Manual Data'!K44="Y",'Manual Data'!L44="Y"),1,0)</x:f>
        <x:v>0</x:v>
      </x:c>
      <x:c r="AM44" s="25" t="n">
        <x:f>IF(AND(D44=1,'Manual Data'!N44="Y"),1,0)</x:f>
        <x:v>0</x:v>
      </x:c>
    </x:row>
    <x:row r="45">
      <x:c r="A45" s="24" t="str">
        <x:f>'Manual Data'!A45</x:f>
        <x:v>041</x:v>
      </x:c>
      <x:c r="B45" s="25" t="str">
        <x:f>'Manual Data'!B45</x:f>
        <x:v>Non-surgical</x:v>
      </x:c>
      <x:c r="C45" s="25" t="n">
        <x:f>IF(OR('Manual Data'!O45="Y",'Manual Data'!Q45="Y"),1,0)</x:f>
        <x:v>1</x:v>
      </x:c>
      <x:c r="D45" s="25" t="n">
        <x:f>IF(AND('Manual Data'!J45="Y",'Manual Data'!K45="Y",'Manual Data'!L45="Y",'Manual Data'!M45="Y"),1,0)</x:f>
        <x:v>0</x:v>
      </x:c>
      <x:c r="E45" s="25" t="n">
        <x:f>IF(OR('Manual Data'!AS45="Y",'Manual Data'!AT45="Y",'Manual Data'!AU45="Y",'Manual Data'!AV45="Y",'Manual Data'!AW45="Y"),1,0)</x:f>
        <x:v>1</x:v>
      </x:c>
      <x:c r="F45" s="25" t="n">
        <x:f>IF(OR('Manual Data'!AB45="Y",'Manual Data'!AC45="Y",'Manual Data'!AD45="Y",'Manual Data'!AE45="Y",'Manual Data'!AF45="Y"),1,0)</x:f>
        <x:v>1</x:v>
      </x:c>
      <x:c r="G45" s="25" t="n">
        <x:f>IF(OR('Manual Data'!AN45="Y",'Manual Data'!AO45="Y",'Manual Data'!AP45="Y",'Manual Data'!AQ45="Y"),1,0)</x:f>
        <x:v>0</x:v>
      </x:c>
      <x:c r="H45" s="25" t="n">
        <x:f>IF(OR('Manual Data'!R45="Y",'Manual Data'!S45="Y"),1,0)</x:f>
        <x:v>0</x:v>
      </x:c>
      <x:c r="I45" s="25" t="n">
        <x:f>IF(OR('Manual Data'!AO45="Y",'Manual Data'!AT45="Y"),1,0)</x:f>
        <x:v>0</x:v>
      </x:c>
      <x:c r="J45" s="25" t="n">
        <x:f>IF(OR('Manual Data'!AN45="Y",'Manual Data'!AS45="Y"),1,0)</x:f>
        <x:v>0</x:v>
      </x:c>
      <x:c r="K45" s="25" t="n">
        <x:f>IF(AND('Manual Data'!U45="Y",'Manual Data'!T45="Y",'Manual Data'!V45="Y"),1,0)</x:f>
        <x:v>0</x:v>
      </x:c>
      <x:c r="L45" s="25" t="n">
        <x:f>IF(AND('Manual Data'!M45="N",'Manual Data'!L45="N"),1,0)</x:f>
        <x:v>1</x:v>
      </x:c>
      <x:c r="M45" s="25" t="n">
        <x:f>IF(OR('Manual Data'!Y45="Y",'Manual Data'!Z45="Y"),1,0)</x:f>
        <x:v>0</x:v>
      </x:c>
      <x:c r="N45" s="25" t="n">
        <x:f>IF(AND('Manual Data'!H45="Y",'Manual Data'!I45="Y",E45=1),1,0)</x:f>
        <x:v>0</x:v>
      </x:c>
      <x:c r="O45" s="25" t="n">
        <x:f>IF(AND('Manual Data'!H45="Y",D45=1,E45=1),1,0)</x:f>
        <x:v>0</x:v>
      </x:c>
      <x:c r="P45" s="25" t="n">
        <x:f>IF(AND(O45=1,C45=1),1,0)</x:f>
        <x:v>0</x:v>
      </x:c>
      <x:c r="Q45" s="25" t="n">
        <x:f>IF(AND('Manual Data'!B45="Non-surgical",'Manual Data'!I45="Y",C45=1,J45=1,E45=1),1,0)</x:f>
        <x:v>0</x:v>
      </x:c>
      <x:c r="R45" s="25" t="n">
        <x:f>IF(AND(Q45=1,D45=0),1,0)</x:f>
        <x:v>0</x:v>
      </x:c>
      <x:c r="S45" s="25" t="n">
        <x:f>IF(AND(Q45=1,D45=1),1,0)</x:f>
        <x:v>0</x:v>
      </x:c>
      <x:c r="T45" s="25" t="n">
        <x:f>IF(AND(Q45=1,L45=1),1,0)</x:f>
        <x:v>0</x:v>
      </x:c>
      <x:c r="U45" s="25" t="n">
        <x:f>IF(AND(Q45=1,'Manual Data'!T45="N"),1,0)</x:f>
        <x:v>0</x:v>
      </x:c>
      <x:c r="V45" s="25" t="n">
        <x:f>IF(AND(OR('Manual Data'!B45="Surgical",'Manual Data'!B45="Mixed"),'Manual Data'!I45="Y",I45=1,E45=1),1,0)</x:f>
        <x:v>0</x:v>
      </x:c>
      <x:c r="W45" s="25" t="n">
        <x:f>IF(AND(V45=1,H45=0),1,0)</x:f>
        <x:v>0</x:v>
      </x:c>
      <x:c r="X45" s="25" t="n">
        <x:f>IF(AND('Manual Data'!X45="Y",'Manual Data'!G45="N"),1,0)</x:f>
        <x:v>1</x:v>
      </x:c>
      <x:c r="Y45" s="25" t="n">
        <x:f>IF(AND('Manual Data'!U45="Y",'Manual Data'!V45="N"),1,0)</x:f>
        <x:v>0</x:v>
      </x:c>
      <x:c r="Z45" s="25" t="n">
        <x:f>IF('Manual Data'!U45="N",1,0)</x:f>
        <x:v>1</x:v>
      </x:c>
      <x:c r="AA45" s="25" t="n">
        <x:f>IF(AND('Manual Data'!AB45="N",'Manual Data'!AC45="N"),1,0)</x:f>
        <x:v>1</x:v>
      </x:c>
      <x:c r="AB45" s="25" t="n">
        <x:f>IF(AND(D45=1,E45=1),1,0)</x:f>
        <x:v>0</x:v>
      </x:c>
      <x:c r="AC45" s="25" t="n">
        <x:f>IF(AND(D45=0,E45=1),1,0)</x:f>
        <x:v>1</x:v>
      </x:c>
      <x:c r="AD45" s="25" t="n">
        <x:f>IF(AND(D45=1,E45=0),1,0)</x:f>
        <x:v>0</x:v>
      </x:c>
      <x:c r="AE45" s="25" t="n">
        <x:f>IF(AND(D45=0,E45=0),1,0)</x:f>
        <x:v>0</x:v>
      </x:c>
      <x:c r="AF45" s="25" t="n">
        <x:f>IF(AND(H45=1,I45=1),1,0)</x:f>
        <x:v>0</x:v>
      </x:c>
      <x:c r="AG45" s="25" t="n">
        <x:f>IF(AND(H45=0,I45=1),1,0)</x:f>
        <x:v>0</x:v>
      </x:c>
      <x:c r="AH45" s="25" t="n">
        <x:f>IF(AND('Manual Data'!J45="Y",'Manual Data'!M45="N"),1,0)</x:f>
        <x:v>1</x:v>
      </x:c>
      <x:c r="AI45" s="25" t="n">
        <x:f>IF(AND('Manual Data'!J45="Y",'Manual Data'!L45="N"),1,0)</x:f>
        <x:v>1</x:v>
      </x:c>
      <x:c r="AJ45" s="25" t="n">
        <x:f>IF(AND('Manual Data'!O45="N",'Manual Data'!Q45="N"),1,0)</x:f>
        <x:v>0</x:v>
      </x:c>
      <x:c r="AK45" s="25" t="n">
        <x:f>IF(AND('Manual Data'!J45="Y",'Manual Data'!K45="Y"),1,0)</x:f>
        <x:v>1</x:v>
      </x:c>
      <x:c r="AL45" s="25" t="n">
        <x:f>IF(AND('Manual Data'!J45="Y",'Manual Data'!K45="Y",'Manual Data'!L45="Y"),1,0)</x:f>
        <x:v>0</x:v>
      </x:c>
      <x:c r="AM45" s="25" t="n">
        <x:f>IF(AND(D45=1,'Manual Data'!N45="Y"),1,0)</x:f>
        <x:v>0</x:v>
      </x:c>
    </x:row>
    <x:row r="46">
      <x:c r="A46" s="24" t="str">
        <x:f>'Manual Data'!A46</x:f>
        <x:v>042</x:v>
      </x:c>
      <x:c r="B46" s="25" t="str">
        <x:f>'Manual Data'!B46</x:f>
        <x:v>Non-surgical</x:v>
      </x:c>
      <x:c r="C46" s="25" t="n">
        <x:f>IF(OR('Manual Data'!O46="Y",'Manual Data'!Q46="Y"),1,0)</x:f>
        <x:v>1</x:v>
      </x:c>
      <x:c r="D46" s="25" t="n">
        <x:f>IF(AND('Manual Data'!J46="Y",'Manual Data'!K46="Y",'Manual Data'!L46="Y",'Manual Data'!M46="Y"),1,0)</x:f>
        <x:v>0</x:v>
      </x:c>
      <x:c r="E46" s="25" t="n">
        <x:f>IF(OR('Manual Data'!AS46="Y",'Manual Data'!AT46="Y",'Manual Data'!AU46="Y",'Manual Data'!AV46="Y",'Manual Data'!AW46="Y"),1,0)</x:f>
        <x:v>0</x:v>
      </x:c>
      <x:c r="F46" s="25" t="n">
        <x:f>IF(OR('Manual Data'!AB46="Y",'Manual Data'!AC46="Y",'Manual Data'!AD46="Y",'Manual Data'!AE46="Y",'Manual Data'!AF46="Y"),1,0)</x:f>
        <x:v>1</x:v>
      </x:c>
      <x:c r="G46" s="25" t="n">
        <x:f>IF(OR('Manual Data'!AN46="Y",'Manual Data'!AO46="Y",'Manual Data'!AP46="Y",'Manual Data'!AQ46="Y"),1,0)</x:f>
        <x:v>0</x:v>
      </x:c>
      <x:c r="H46" s="25" t="n">
        <x:f>IF(OR('Manual Data'!R46="Y",'Manual Data'!S46="Y"),1,0)</x:f>
        <x:v>0</x:v>
      </x:c>
      <x:c r="I46" s="25" t="n">
        <x:f>IF(OR('Manual Data'!AO46="Y",'Manual Data'!AT46="Y"),1,0)</x:f>
        <x:v>0</x:v>
      </x:c>
      <x:c r="J46" s="25" t="n">
        <x:f>IF(OR('Manual Data'!AN46="Y",'Manual Data'!AS46="Y"),1,0)</x:f>
        <x:v>0</x:v>
      </x:c>
      <x:c r="K46" s="25" t="n">
        <x:f>IF(AND('Manual Data'!U46="Y",'Manual Data'!T46="Y",'Manual Data'!V46="Y"),1,0)</x:f>
        <x:v>0</x:v>
      </x:c>
      <x:c r="L46" s="25" t="n">
        <x:f>IF(AND('Manual Data'!M46="N",'Manual Data'!L46="N"),1,0)</x:f>
        <x:v>1</x:v>
      </x:c>
      <x:c r="M46" s="25" t="n">
        <x:f>IF(OR('Manual Data'!Y46="Y",'Manual Data'!Z46="Y"),1,0)</x:f>
        <x:v>0</x:v>
      </x:c>
      <x:c r="N46" s="25" t="n">
        <x:f>IF(AND('Manual Data'!H46="Y",'Manual Data'!I46="Y",E46=1),1,0)</x:f>
        <x:v>0</x:v>
      </x:c>
      <x:c r="O46" s="25" t="n">
        <x:f>IF(AND('Manual Data'!H46="Y",D46=1,E46=1),1,0)</x:f>
        <x:v>0</x:v>
      </x:c>
      <x:c r="P46" s="25" t="n">
        <x:f>IF(AND(O46=1,C46=1),1,0)</x:f>
        <x:v>0</x:v>
      </x:c>
      <x:c r="Q46" s="25" t="n">
        <x:f>IF(AND('Manual Data'!B46="Non-surgical",'Manual Data'!I46="Y",C46=1,J46=1,E46=1),1,0)</x:f>
        <x:v>0</x:v>
      </x:c>
      <x:c r="R46" s="25" t="n">
        <x:f>IF(AND(Q46=1,D46=0),1,0)</x:f>
        <x:v>0</x:v>
      </x:c>
      <x:c r="S46" s="25" t="n">
        <x:f>IF(AND(Q46=1,D46=1),1,0)</x:f>
        <x:v>0</x:v>
      </x:c>
      <x:c r="T46" s="25" t="n">
        <x:f>IF(AND(Q46=1,L46=1),1,0)</x:f>
        <x:v>0</x:v>
      </x:c>
      <x:c r="U46" s="25" t="n">
        <x:f>IF(AND(Q46=1,'Manual Data'!T46="N"),1,0)</x:f>
        <x:v>0</x:v>
      </x:c>
      <x:c r="V46" s="25" t="n">
        <x:f>IF(AND(OR('Manual Data'!B46="Surgical",'Manual Data'!B46="Mixed"),'Manual Data'!I46="Y",I46=1,E46=1),1,0)</x:f>
        <x:v>0</x:v>
      </x:c>
      <x:c r="W46" s="25" t="n">
        <x:f>IF(AND(V46=1,H46=0),1,0)</x:f>
        <x:v>0</x:v>
      </x:c>
      <x:c r="X46" s="25" t="n">
        <x:f>IF(AND('Manual Data'!X46="Y",'Manual Data'!G46="N"),1,0)</x:f>
        <x:v>0</x:v>
      </x:c>
      <x:c r="Y46" s="25" t="n">
        <x:f>IF(AND('Manual Data'!U46="Y",'Manual Data'!V46="N"),1,0)</x:f>
        <x:v>0</x:v>
      </x:c>
      <x:c r="Z46" s="25" t="n">
        <x:f>IF('Manual Data'!U46="N",1,0)</x:f>
        <x:v>1</x:v>
      </x:c>
      <x:c r="AA46" s="25" t="n">
        <x:f>IF(AND('Manual Data'!AB46="N",'Manual Data'!AC46="N"),1,0)</x:f>
        <x:v>1</x:v>
      </x:c>
      <x:c r="AB46" s="25" t="n">
        <x:f>IF(AND(D46=1,E46=1),1,0)</x:f>
        <x:v>0</x:v>
      </x:c>
      <x:c r="AC46" s="25" t="n">
        <x:f>IF(AND(D46=0,E46=1),1,0)</x:f>
        <x:v>0</x:v>
      </x:c>
      <x:c r="AD46" s="25" t="n">
        <x:f>IF(AND(D46=1,E46=0),1,0)</x:f>
        <x:v>0</x:v>
      </x:c>
      <x:c r="AE46" s="25" t="n">
        <x:f>IF(AND(D46=0,E46=0),1,0)</x:f>
        <x:v>1</x:v>
      </x:c>
      <x:c r="AF46" s="25" t="n">
        <x:f>IF(AND(H46=1,I46=1),1,0)</x:f>
        <x:v>0</x:v>
      </x:c>
      <x:c r="AG46" s="25" t="n">
        <x:f>IF(AND(H46=0,I46=1),1,0)</x:f>
        <x:v>0</x:v>
      </x:c>
      <x:c r="AH46" s="25" t="n">
        <x:f>IF(AND('Manual Data'!J46="Y",'Manual Data'!M46="N"),1,0)</x:f>
        <x:v>0</x:v>
      </x:c>
      <x:c r="AI46" s="25" t="n">
        <x:f>IF(AND('Manual Data'!J46="Y",'Manual Data'!L46="N"),1,0)</x:f>
        <x:v>0</x:v>
      </x:c>
      <x:c r="AJ46" s="25" t="n">
        <x:f>IF(AND('Manual Data'!O46="N",'Manual Data'!Q46="N"),1,0)</x:f>
        <x:v>0</x:v>
      </x:c>
      <x:c r="AK46" s="25" t="n">
        <x:f>IF(AND('Manual Data'!J46="Y",'Manual Data'!K46="Y"),1,0)</x:f>
        <x:v>0</x:v>
      </x:c>
      <x:c r="AL46" s="25" t="n">
        <x:f>IF(AND('Manual Data'!J46="Y",'Manual Data'!K46="Y",'Manual Data'!L46="Y"),1,0)</x:f>
        <x:v>0</x:v>
      </x:c>
      <x:c r="AM46" s="25" t="n">
        <x:f>IF(AND(D46=1,'Manual Data'!N46="Y"),1,0)</x:f>
        <x:v>0</x:v>
      </x:c>
    </x:row>
    <x:row r="47">
      <x:c r="A47" s="24" t="str">
        <x:f>'Manual Data'!A47</x:f>
        <x:v>043</x:v>
      </x:c>
      <x:c r="B47" s="25" t="str">
        <x:f>'Manual Data'!B47</x:f>
        <x:v>Non-surgical</x:v>
      </x:c>
      <x:c r="C47" s="25" t="n">
        <x:f>IF(OR('Manual Data'!O47="Y",'Manual Data'!Q47="Y"),1,0)</x:f>
        <x:v>1</x:v>
      </x:c>
      <x:c r="D47" s="25" t="n">
        <x:f>IF(AND('Manual Data'!J47="Y",'Manual Data'!K47="Y",'Manual Data'!L47="Y",'Manual Data'!M47="Y"),1,0)</x:f>
        <x:v>0</x:v>
      </x:c>
      <x:c r="E47" s="25" t="n">
        <x:f>IF(OR('Manual Data'!AS47="Y",'Manual Data'!AT47="Y",'Manual Data'!AU47="Y",'Manual Data'!AV47="Y",'Manual Data'!AW47="Y"),1,0)</x:f>
        <x:v>0</x:v>
      </x:c>
      <x:c r="F47" s="25" t="n">
        <x:f>IF(OR('Manual Data'!AB47="Y",'Manual Data'!AC47="Y",'Manual Data'!AD47="Y",'Manual Data'!AE47="Y",'Manual Data'!AF47="Y"),1,0)</x:f>
        <x:v>1</x:v>
      </x:c>
      <x:c r="G47" s="25" t="n">
        <x:f>IF(OR('Manual Data'!AN47="Y",'Manual Data'!AO47="Y",'Manual Data'!AP47="Y",'Manual Data'!AQ47="Y"),1,0)</x:f>
        <x:v>0</x:v>
      </x:c>
      <x:c r="H47" s="25" t="n">
        <x:f>IF(OR('Manual Data'!R47="Y",'Manual Data'!S47="Y"),1,0)</x:f>
        <x:v>0</x:v>
      </x:c>
      <x:c r="I47" s="25" t="n">
        <x:f>IF(OR('Manual Data'!AO47="Y",'Manual Data'!AT47="Y"),1,0)</x:f>
        <x:v>0</x:v>
      </x:c>
      <x:c r="J47" s="25" t="n">
        <x:f>IF(OR('Manual Data'!AN47="Y",'Manual Data'!AS47="Y"),1,0)</x:f>
        <x:v>0</x:v>
      </x:c>
      <x:c r="K47" s="25" t="n">
        <x:f>IF(AND('Manual Data'!U47="Y",'Manual Data'!T47="Y",'Manual Data'!V47="Y"),1,0)</x:f>
        <x:v>0</x:v>
      </x:c>
      <x:c r="L47" s="25" t="n">
        <x:f>IF(AND('Manual Data'!M47="N",'Manual Data'!L47="N"),1,0)</x:f>
        <x:v>1</x:v>
      </x:c>
      <x:c r="M47" s="25" t="n">
        <x:f>IF(OR('Manual Data'!Y47="Y",'Manual Data'!Z47="Y"),1,0)</x:f>
        <x:v>1</x:v>
      </x:c>
      <x:c r="N47" s="25" t="n">
        <x:f>IF(AND('Manual Data'!H47="Y",'Manual Data'!I47="Y",E47=1),1,0)</x:f>
        <x:v>0</x:v>
      </x:c>
      <x:c r="O47" s="25" t="n">
        <x:f>IF(AND('Manual Data'!H47="Y",D47=1,E47=1),1,0)</x:f>
        <x:v>0</x:v>
      </x:c>
      <x:c r="P47" s="25" t="n">
        <x:f>IF(AND(O47=1,C47=1),1,0)</x:f>
        <x:v>0</x:v>
      </x:c>
      <x:c r="Q47" s="25" t="n">
        <x:f>IF(AND('Manual Data'!B47="Non-surgical",'Manual Data'!I47="Y",C47=1,J47=1,E47=1),1,0)</x:f>
        <x:v>0</x:v>
      </x:c>
      <x:c r="R47" s="25" t="n">
        <x:f>IF(AND(Q47=1,D47=0),1,0)</x:f>
        <x:v>0</x:v>
      </x:c>
      <x:c r="S47" s="25" t="n">
        <x:f>IF(AND(Q47=1,D47=1),1,0)</x:f>
        <x:v>0</x:v>
      </x:c>
      <x:c r="T47" s="25" t="n">
        <x:f>IF(AND(Q47=1,L47=1),1,0)</x:f>
        <x:v>0</x:v>
      </x:c>
      <x:c r="U47" s="25" t="n">
        <x:f>IF(AND(Q47=1,'Manual Data'!T47="N"),1,0)</x:f>
        <x:v>0</x:v>
      </x:c>
      <x:c r="V47" s="25" t="n">
        <x:f>IF(AND(OR('Manual Data'!B47="Surgical",'Manual Data'!B47="Mixed"),'Manual Data'!I47="Y",I47=1,E47=1),1,0)</x:f>
        <x:v>0</x:v>
      </x:c>
      <x:c r="W47" s="25" t="n">
        <x:f>IF(AND(V47=1,H47=0),1,0)</x:f>
        <x:v>0</x:v>
      </x:c>
      <x:c r="X47" s="25" t="n">
        <x:f>IF(AND('Manual Data'!X47="Y",'Manual Data'!G47="N"),1,0)</x:f>
        <x:v>1</x:v>
      </x:c>
      <x:c r="Y47" s="25" t="n">
        <x:f>IF(AND('Manual Data'!U47="Y",'Manual Data'!V47="N"),1,0)</x:f>
        <x:v>0</x:v>
      </x:c>
      <x:c r="Z47" s="25" t="n">
        <x:f>IF('Manual Data'!U47="N",1,0)</x:f>
        <x:v>1</x:v>
      </x:c>
      <x:c r="AA47" s="25" t="n">
        <x:f>IF(AND('Manual Data'!AB47="N",'Manual Data'!AC47="N"),1,0)</x:f>
        <x:v>0</x:v>
      </x:c>
      <x:c r="AB47" s="25" t="n">
        <x:f>IF(AND(D47=1,E47=1),1,0)</x:f>
        <x:v>0</x:v>
      </x:c>
      <x:c r="AC47" s="25" t="n">
        <x:f>IF(AND(D47=0,E47=1),1,0)</x:f>
        <x:v>0</x:v>
      </x:c>
      <x:c r="AD47" s="25" t="n">
        <x:f>IF(AND(D47=1,E47=0),1,0)</x:f>
        <x:v>0</x:v>
      </x:c>
      <x:c r="AE47" s="25" t="n">
        <x:f>IF(AND(D47=0,E47=0),1,0)</x:f>
        <x:v>1</x:v>
      </x:c>
      <x:c r="AF47" s="25" t="n">
        <x:f>IF(AND(H47=1,I47=1),1,0)</x:f>
        <x:v>0</x:v>
      </x:c>
      <x:c r="AG47" s="25" t="n">
        <x:f>IF(AND(H47=0,I47=1),1,0)</x:f>
        <x:v>0</x:v>
      </x:c>
      <x:c r="AH47" s="25" t="n">
        <x:f>IF(AND('Manual Data'!J47="Y",'Manual Data'!M47="N"),1,0)</x:f>
        <x:v>1</x:v>
      </x:c>
      <x:c r="AI47" s="25" t="n">
        <x:f>IF(AND('Manual Data'!J47="Y",'Manual Data'!L47="N"),1,0)</x:f>
        <x:v>1</x:v>
      </x:c>
      <x:c r="AJ47" s="25" t="n">
        <x:f>IF(AND('Manual Data'!O47="N",'Manual Data'!Q47="N"),1,0)</x:f>
        <x:v>0</x:v>
      </x:c>
      <x:c r="AK47" s="25" t="n">
        <x:f>IF(AND('Manual Data'!J47="Y",'Manual Data'!K47="Y"),1,0)</x:f>
        <x:v>0</x:v>
      </x:c>
      <x:c r="AL47" s="25" t="n">
        <x:f>IF(AND('Manual Data'!J47="Y",'Manual Data'!K47="Y",'Manual Data'!L47="Y"),1,0)</x:f>
        <x:v>0</x:v>
      </x:c>
      <x:c r="AM47" s="25" t="n">
        <x:f>IF(AND(D47=1,'Manual Data'!N47="Y"),1,0)</x:f>
        <x:v>0</x:v>
      </x:c>
    </x:row>
    <x:row r="48">
      <x:c r="A48" s="24" t="str">
        <x:f>'Manual Data'!A48</x:f>
        <x:v>044</x:v>
      </x:c>
      <x:c r="B48" s="25" t="str">
        <x:f>'Manual Data'!B48</x:f>
        <x:v>Non-surgical</x:v>
      </x:c>
      <x:c r="C48" s="25" t="n">
        <x:f>IF(OR('Manual Data'!O48="Y",'Manual Data'!Q48="Y"),1,0)</x:f>
        <x:v>1</x:v>
      </x:c>
      <x:c r="D48" s="25" t="n">
        <x:f>IF(AND('Manual Data'!J48="Y",'Manual Data'!K48="Y",'Manual Data'!L48="Y",'Manual Data'!M48="Y"),1,0)</x:f>
        <x:v>0</x:v>
      </x:c>
      <x:c r="E48" s="25" t="n">
        <x:f>IF(OR('Manual Data'!AS48="Y",'Manual Data'!AT48="Y",'Manual Data'!AU48="Y",'Manual Data'!AV48="Y",'Manual Data'!AW48="Y"),1,0)</x:f>
        <x:v>0</x:v>
      </x:c>
      <x:c r="F48" s="25" t="n">
        <x:f>IF(OR('Manual Data'!AB48="Y",'Manual Data'!AC48="Y",'Manual Data'!AD48="Y",'Manual Data'!AE48="Y",'Manual Data'!AF48="Y"),1,0)</x:f>
        <x:v>1</x:v>
      </x:c>
      <x:c r="G48" s="25" t="n">
        <x:f>IF(OR('Manual Data'!AN48="Y",'Manual Data'!AO48="Y",'Manual Data'!AP48="Y",'Manual Data'!AQ48="Y"),1,0)</x:f>
        <x:v>0</x:v>
      </x:c>
      <x:c r="H48" s="25" t="n">
        <x:f>IF(OR('Manual Data'!R48="Y",'Manual Data'!S48="Y"),1,0)</x:f>
        <x:v>0</x:v>
      </x:c>
      <x:c r="I48" s="25" t="n">
        <x:f>IF(OR('Manual Data'!AO48="Y",'Manual Data'!AT48="Y"),1,0)</x:f>
        <x:v>0</x:v>
      </x:c>
      <x:c r="J48" s="25" t="n">
        <x:f>IF(OR('Manual Data'!AN48="Y",'Manual Data'!AS48="Y"),1,0)</x:f>
        <x:v>0</x:v>
      </x:c>
      <x:c r="K48" s="25" t="n">
        <x:f>IF(AND('Manual Data'!U48="Y",'Manual Data'!T48="Y",'Manual Data'!V48="Y"),1,0)</x:f>
        <x:v>0</x:v>
      </x:c>
      <x:c r="L48" s="25" t="n">
        <x:f>IF(AND('Manual Data'!M48="N",'Manual Data'!L48="N"),1,0)</x:f>
        <x:v>1</x:v>
      </x:c>
      <x:c r="M48" s="25" t="n">
        <x:f>IF(OR('Manual Data'!Y48="Y",'Manual Data'!Z48="Y"),1,0)</x:f>
        <x:v>0</x:v>
      </x:c>
      <x:c r="N48" s="25" t="n">
        <x:f>IF(AND('Manual Data'!H48="Y",'Manual Data'!I48="Y",E48=1),1,0)</x:f>
        <x:v>0</x:v>
      </x:c>
      <x:c r="O48" s="25" t="n">
        <x:f>IF(AND('Manual Data'!H48="Y",D48=1,E48=1),1,0)</x:f>
        <x:v>0</x:v>
      </x:c>
      <x:c r="P48" s="25" t="n">
        <x:f>IF(AND(O48=1,C48=1),1,0)</x:f>
        <x:v>0</x:v>
      </x:c>
      <x:c r="Q48" s="25" t="n">
        <x:f>IF(AND('Manual Data'!B48="Non-surgical",'Manual Data'!I48="Y",C48=1,J48=1,E48=1),1,0)</x:f>
        <x:v>0</x:v>
      </x:c>
      <x:c r="R48" s="25" t="n">
        <x:f>IF(AND(Q48=1,D48=0),1,0)</x:f>
        <x:v>0</x:v>
      </x:c>
      <x:c r="S48" s="25" t="n">
        <x:f>IF(AND(Q48=1,D48=1),1,0)</x:f>
        <x:v>0</x:v>
      </x:c>
      <x:c r="T48" s="25" t="n">
        <x:f>IF(AND(Q48=1,L48=1),1,0)</x:f>
        <x:v>0</x:v>
      </x:c>
      <x:c r="U48" s="25" t="n">
        <x:f>IF(AND(Q48=1,'Manual Data'!T48="N"),1,0)</x:f>
        <x:v>0</x:v>
      </x:c>
      <x:c r="V48" s="25" t="n">
        <x:f>IF(AND(OR('Manual Data'!B48="Surgical",'Manual Data'!B48="Mixed"),'Manual Data'!I48="Y",I48=1,E48=1),1,0)</x:f>
        <x:v>0</x:v>
      </x:c>
      <x:c r="W48" s="25" t="n">
        <x:f>IF(AND(V48=1,H48=0),1,0)</x:f>
        <x:v>0</x:v>
      </x:c>
      <x:c r="X48" s="25" t="n">
        <x:f>IF(AND('Manual Data'!X48="Y",'Manual Data'!G48="N"),1,0)</x:f>
        <x:v>0</x:v>
      </x:c>
      <x:c r="Y48" s="25" t="n">
        <x:f>IF(AND('Manual Data'!U48="Y",'Manual Data'!V48="N"),1,0)</x:f>
        <x:v>0</x:v>
      </x:c>
      <x:c r="Z48" s="25" t="n">
        <x:f>IF('Manual Data'!U48="N",1,0)</x:f>
        <x:v>1</x:v>
      </x:c>
      <x:c r="AA48" s="25" t="n">
        <x:f>IF(AND('Manual Data'!AB48="N",'Manual Data'!AC48="N"),1,0)</x:f>
        <x:v>1</x:v>
      </x:c>
      <x:c r="AB48" s="25" t="n">
        <x:f>IF(AND(D48=1,E48=1),1,0)</x:f>
        <x:v>0</x:v>
      </x:c>
      <x:c r="AC48" s="25" t="n">
        <x:f>IF(AND(D48=0,E48=1),1,0)</x:f>
        <x:v>0</x:v>
      </x:c>
      <x:c r="AD48" s="25" t="n">
        <x:f>IF(AND(D48=1,E48=0),1,0)</x:f>
        <x:v>0</x:v>
      </x:c>
      <x:c r="AE48" s="25" t="n">
        <x:f>IF(AND(D48=0,E48=0),1,0)</x:f>
        <x:v>1</x:v>
      </x:c>
      <x:c r="AF48" s="25" t="n">
        <x:f>IF(AND(H48=1,I48=1),1,0)</x:f>
        <x:v>0</x:v>
      </x:c>
      <x:c r="AG48" s="25" t="n">
        <x:f>IF(AND(H48=0,I48=1),1,0)</x:f>
        <x:v>0</x:v>
      </x:c>
      <x:c r="AH48" s="25" t="n">
        <x:f>IF(AND('Manual Data'!J48="Y",'Manual Data'!M48="N"),1,0)</x:f>
        <x:v>1</x:v>
      </x:c>
      <x:c r="AI48" s="25" t="n">
        <x:f>IF(AND('Manual Data'!J48="Y",'Manual Data'!L48="N"),1,0)</x:f>
        <x:v>1</x:v>
      </x:c>
      <x:c r="AJ48" s="25" t="n">
        <x:f>IF(AND('Manual Data'!O48="N",'Manual Data'!Q48="N"),1,0)</x:f>
        <x:v>0</x:v>
      </x:c>
      <x:c r="AK48" s="25" t="n">
        <x:f>IF(AND('Manual Data'!J48="Y",'Manual Data'!K48="Y"),1,0)</x:f>
        <x:v>0</x:v>
      </x:c>
      <x:c r="AL48" s="25" t="n">
        <x:f>IF(AND('Manual Data'!J48="Y",'Manual Data'!K48="Y",'Manual Data'!L48="Y"),1,0)</x:f>
        <x:v>0</x:v>
      </x:c>
      <x:c r="AM48" s="25" t="n">
        <x:f>IF(AND(D48=1,'Manual Data'!N48="Y"),1,0)</x:f>
        <x:v>0</x:v>
      </x:c>
    </x:row>
    <x:row r="49">
      <x:c r="A49" s="24" t="str">
        <x:f>'Manual Data'!A49</x:f>
        <x:v>045</x:v>
      </x:c>
      <x:c r="B49" s="25" t="str">
        <x:f>'Manual Data'!B49</x:f>
        <x:v>Non-surgical</x:v>
      </x:c>
      <x:c r="C49" s="25" t="n">
        <x:f>IF(OR('Manual Data'!O49="Y",'Manual Data'!Q49="Y"),1,0)</x:f>
        <x:v>0</x:v>
      </x:c>
      <x:c r="D49" s="25" t="n">
        <x:f>IF(AND('Manual Data'!J49="Y",'Manual Data'!K49="Y",'Manual Data'!L49="Y",'Manual Data'!M49="Y"),1,0)</x:f>
        <x:v>1</x:v>
      </x:c>
      <x:c r="E49" s="25" t="n">
        <x:f>IF(OR('Manual Data'!AS49="Y",'Manual Data'!AT49="Y",'Manual Data'!AU49="Y",'Manual Data'!AV49="Y",'Manual Data'!AW49="Y"),1,0)</x:f>
        <x:v>1</x:v>
      </x:c>
      <x:c r="F49" s="25" t="n">
        <x:f>IF(OR('Manual Data'!AB49="Y",'Manual Data'!AC49="Y",'Manual Data'!AD49="Y",'Manual Data'!AE49="Y",'Manual Data'!AF49="Y"),1,0)</x:f>
        <x:v>1</x:v>
      </x:c>
      <x:c r="G49" s="25" t="n">
        <x:f>IF(OR('Manual Data'!AN49="Y",'Manual Data'!AO49="Y",'Manual Data'!AP49="Y",'Manual Data'!AQ49="Y"),1,0)</x:f>
        <x:v>1</x:v>
      </x:c>
      <x:c r="H49" s="25" t="n">
        <x:f>IF(OR('Manual Data'!R49="Y",'Manual Data'!S49="Y"),1,0)</x:f>
        <x:v>1</x:v>
      </x:c>
      <x:c r="I49" s="25" t="n">
        <x:f>IF(OR('Manual Data'!AO49="Y",'Manual Data'!AT49="Y"),1,0)</x:f>
        <x:v>1</x:v>
      </x:c>
      <x:c r="J49" s="25" t="n">
        <x:f>IF(OR('Manual Data'!AN49="Y",'Manual Data'!AS49="Y"),1,0)</x:f>
        <x:v>1</x:v>
      </x:c>
      <x:c r="K49" s="25" t="n">
        <x:f>IF(AND('Manual Data'!U49="Y",'Manual Data'!T49="Y",'Manual Data'!V49="Y"),1,0)</x:f>
        <x:v>1</x:v>
      </x:c>
      <x:c r="L49" s="25" t="n">
        <x:f>IF(AND('Manual Data'!M49="N",'Manual Data'!L49="N"),1,0)</x:f>
        <x:v>0</x:v>
      </x:c>
      <x:c r="M49" s="25" t="n">
        <x:f>IF(OR('Manual Data'!Y49="Y",'Manual Data'!Z49="Y"),1,0)</x:f>
        <x:v>0</x:v>
      </x:c>
      <x:c r="N49" s="25" t="n">
        <x:f>IF(AND('Manual Data'!H49="Y",'Manual Data'!I49="Y",E49=1),1,0)</x:f>
        <x:v>1</x:v>
      </x:c>
      <x:c r="O49" s="25" t="n">
        <x:f>IF(AND('Manual Data'!H49="Y",D49=1,E49=1),1,0)</x:f>
        <x:v>1</x:v>
      </x:c>
      <x:c r="P49" s="25" t="n">
        <x:f>IF(AND(O49=1,C49=1),1,0)</x:f>
        <x:v>0</x:v>
      </x:c>
      <x:c r="Q49" s="25" t="n">
        <x:f>IF(AND('Manual Data'!B49="Non-surgical",'Manual Data'!I49="Y",C49=1,J49=1,E49=1),1,0)</x:f>
        <x:v>0</x:v>
      </x:c>
      <x:c r="R49" s="25" t="n">
        <x:f>IF(AND(Q49=1,D49=0),1,0)</x:f>
        <x:v>0</x:v>
      </x:c>
      <x:c r="S49" s="25" t="n">
        <x:f>IF(AND(Q49=1,D49=1),1,0)</x:f>
        <x:v>0</x:v>
      </x:c>
      <x:c r="T49" s="25" t="n">
        <x:f>IF(AND(Q49=1,L49=1),1,0)</x:f>
        <x:v>0</x:v>
      </x:c>
      <x:c r="U49" s="25" t="n">
        <x:f>IF(AND(Q49=1,'Manual Data'!T49="N"),1,0)</x:f>
        <x:v>0</x:v>
      </x:c>
      <x:c r="V49" s="25" t="n">
        <x:f>IF(AND(OR('Manual Data'!B49="Surgical",'Manual Data'!B49="Mixed"),'Manual Data'!I49="Y",I49=1,E49=1),1,0)</x:f>
        <x:v>0</x:v>
      </x:c>
      <x:c r="W49" s="25" t="n">
        <x:f>IF(AND(V49=1,H49=0),1,0)</x:f>
        <x:v>0</x:v>
      </x:c>
      <x:c r="X49" s="25" t="n">
        <x:f>IF(AND('Manual Data'!X49="Y",'Manual Data'!G49="N"),1,0)</x:f>
        <x:v>0</x:v>
      </x:c>
      <x:c r="Y49" s="25" t="n">
        <x:f>IF(AND('Manual Data'!U49="Y",'Manual Data'!V49="N"),1,0)</x:f>
        <x:v>0</x:v>
      </x:c>
      <x:c r="Z49" s="25" t="n">
        <x:f>IF('Manual Data'!U49="N",1,0)</x:f>
        <x:v>0</x:v>
      </x:c>
      <x:c r="AA49" s="25" t="n">
        <x:f>IF(AND('Manual Data'!AB49="N",'Manual Data'!AC49="N"),1,0)</x:f>
        <x:v>0</x:v>
      </x:c>
      <x:c r="AB49" s="25" t="n">
        <x:f>IF(AND(D49=1,E49=1),1,0)</x:f>
        <x:v>1</x:v>
      </x:c>
      <x:c r="AC49" s="25" t="n">
        <x:f>IF(AND(D49=0,E49=1),1,0)</x:f>
        <x:v>0</x:v>
      </x:c>
      <x:c r="AD49" s="25" t="n">
        <x:f>IF(AND(D49=1,E49=0),1,0)</x:f>
        <x:v>0</x:v>
      </x:c>
      <x:c r="AE49" s="25" t="n">
        <x:f>IF(AND(D49=0,E49=0),1,0)</x:f>
        <x:v>0</x:v>
      </x:c>
      <x:c r="AF49" s="25" t="n">
        <x:f>IF(AND(H49=1,I49=1),1,0)</x:f>
        <x:v>1</x:v>
      </x:c>
      <x:c r="AG49" s="25" t="n">
        <x:f>IF(AND(H49=0,I49=1),1,0)</x:f>
        <x:v>0</x:v>
      </x:c>
      <x:c r="AH49" s="25" t="n">
        <x:f>IF(AND('Manual Data'!J49="Y",'Manual Data'!M49="N"),1,0)</x:f>
        <x:v>0</x:v>
      </x:c>
      <x:c r="AI49" s="25" t="n">
        <x:f>IF(AND('Manual Data'!J49="Y",'Manual Data'!L49="N"),1,0)</x:f>
        <x:v>0</x:v>
      </x:c>
      <x:c r="AJ49" s="25" t="n">
        <x:f>IF(AND('Manual Data'!O49="N",'Manual Data'!Q49="N"),1,0)</x:f>
        <x:v>1</x:v>
      </x:c>
      <x:c r="AK49" s="25" t="n">
        <x:f>IF(AND('Manual Data'!J49="Y",'Manual Data'!K49="Y"),1,0)</x:f>
        <x:v>1</x:v>
      </x:c>
      <x:c r="AL49" s="25" t="n">
        <x:f>IF(AND('Manual Data'!J49="Y",'Manual Data'!K49="Y",'Manual Data'!L49="Y"),1,0)</x:f>
        <x:v>1</x:v>
      </x:c>
      <x:c r="AM49" s="25" t="n">
        <x:f>IF(AND(D49=1,'Manual Data'!N49="Y"),1,0)</x:f>
        <x:v>1</x:v>
      </x:c>
    </x:row>
    <x:row r="50">
      <x:c r="A50" s="24" t="str">
        <x:f>'Manual Data'!A50</x:f>
        <x:v>046</x:v>
      </x:c>
      <x:c r="B50" s="25" t="str">
        <x:f>'Manual Data'!B50</x:f>
        <x:v>Mixed</x:v>
      </x:c>
      <x:c r="C50" s="25" t="n">
        <x:f>IF(OR('Manual Data'!O50="Y",'Manual Data'!Q50="Y"),1,0)</x:f>
        <x:v>0</x:v>
      </x:c>
      <x:c r="D50" s="25" t="n">
        <x:f>IF(AND('Manual Data'!J50="Y",'Manual Data'!K50="Y",'Manual Data'!L50="Y",'Manual Data'!M50="Y"),1,0)</x:f>
        <x:v>1</x:v>
      </x:c>
      <x:c r="E50" s="25" t="n">
        <x:f>IF(OR('Manual Data'!AS50="Y",'Manual Data'!AT50="Y",'Manual Data'!AU50="Y",'Manual Data'!AV50="Y",'Manual Data'!AW50="Y"),1,0)</x:f>
        <x:v>1</x:v>
      </x:c>
      <x:c r="F50" s="25" t="n">
        <x:f>IF(OR('Manual Data'!AB50="Y",'Manual Data'!AC50="Y",'Manual Data'!AD50="Y",'Manual Data'!AE50="Y",'Manual Data'!AF50="Y"),1,0)</x:f>
        <x:v>1</x:v>
      </x:c>
      <x:c r="G50" s="25" t="n">
        <x:f>IF(OR('Manual Data'!AN50="Y",'Manual Data'!AO50="Y",'Manual Data'!AP50="Y",'Manual Data'!AQ50="Y"),1,0)</x:f>
        <x:v>1</x:v>
      </x:c>
      <x:c r="H50" s="25" t="n">
        <x:f>IF(OR('Manual Data'!R50="Y",'Manual Data'!S50="Y"),1,0)</x:f>
        <x:v>0</x:v>
      </x:c>
      <x:c r="I50" s="25" t="n">
        <x:f>IF(OR('Manual Data'!AO50="Y",'Manual Data'!AT50="Y"),1,0)</x:f>
        <x:v>1</x:v>
      </x:c>
      <x:c r="J50" s="25" t="n">
        <x:f>IF(OR('Manual Data'!AN50="Y",'Manual Data'!AS50="Y"),1,0)</x:f>
        <x:v>1</x:v>
      </x:c>
      <x:c r="K50" s="25" t="n">
        <x:f>IF(AND('Manual Data'!U50="Y",'Manual Data'!T50="Y",'Manual Data'!V50="Y"),1,0)</x:f>
        <x:v>1</x:v>
      </x:c>
      <x:c r="L50" s="25" t="n">
        <x:f>IF(AND('Manual Data'!M50="N",'Manual Data'!L50="N"),1,0)</x:f>
        <x:v>0</x:v>
      </x:c>
      <x:c r="M50" s="25" t="n">
        <x:f>IF(OR('Manual Data'!Y50="Y",'Manual Data'!Z50="Y"),1,0)</x:f>
        <x:v>0</x:v>
      </x:c>
      <x:c r="N50" s="25" t="n">
        <x:f>IF(AND('Manual Data'!H50="Y",'Manual Data'!I50="Y",E50=1),1,0)</x:f>
        <x:v>1</x:v>
      </x:c>
      <x:c r="O50" s="25" t="n">
        <x:f>IF(AND('Manual Data'!H50="Y",D50=1,E50=1),1,0)</x:f>
        <x:v>1</x:v>
      </x:c>
      <x:c r="P50" s="25" t="n">
        <x:f>IF(AND(O50=1,C50=1),1,0)</x:f>
        <x:v>0</x:v>
      </x:c>
      <x:c r="Q50" s="25" t="n">
        <x:f>IF(AND('Manual Data'!B50="Non-surgical",'Manual Data'!I50="Y",C50=1,J50=1,E50=1),1,0)</x:f>
        <x:v>0</x:v>
      </x:c>
      <x:c r="R50" s="25" t="n">
        <x:f>IF(AND(Q50=1,D50=0),1,0)</x:f>
        <x:v>0</x:v>
      </x:c>
      <x:c r="S50" s="25" t="n">
        <x:f>IF(AND(Q50=1,D50=1),1,0)</x:f>
        <x:v>0</x:v>
      </x:c>
      <x:c r="T50" s="25" t="n">
        <x:f>IF(AND(Q50=1,L50=1),1,0)</x:f>
        <x:v>0</x:v>
      </x:c>
      <x:c r="U50" s="25" t="n">
        <x:f>IF(AND(Q50=1,'Manual Data'!T50="N"),1,0)</x:f>
        <x:v>0</x:v>
      </x:c>
      <x:c r="V50" s="25" t="n">
        <x:f>IF(AND(OR('Manual Data'!B50="Surgical",'Manual Data'!B50="Mixed"),'Manual Data'!I50="Y",I50=1,E50=1),1,0)</x:f>
        <x:v>1</x:v>
      </x:c>
      <x:c r="W50" s="25" t="n">
        <x:f>IF(AND(V50=1,H50=0),1,0)</x:f>
        <x:v>1</x:v>
      </x:c>
      <x:c r="X50" s="25" t="n">
        <x:f>IF(AND('Manual Data'!X50="Y",'Manual Data'!G50="N"),1,0)</x:f>
        <x:v>1</x:v>
      </x:c>
      <x:c r="Y50" s="25" t="n">
        <x:f>IF(AND('Manual Data'!U50="Y",'Manual Data'!V50="N"),1,0)</x:f>
        <x:v>0</x:v>
      </x:c>
      <x:c r="Z50" s="25" t="n">
        <x:f>IF('Manual Data'!U50="N",1,0)</x:f>
        <x:v>0</x:v>
      </x:c>
      <x:c r="AA50" s="25" t="n">
        <x:f>IF(AND('Manual Data'!AB50="N",'Manual Data'!AC50="N"),1,0)</x:f>
        <x:v>0</x:v>
      </x:c>
      <x:c r="AB50" s="25" t="n">
        <x:f>IF(AND(D50=1,E50=1),1,0)</x:f>
        <x:v>1</x:v>
      </x:c>
      <x:c r="AC50" s="25" t="n">
        <x:f>IF(AND(D50=0,E50=1),1,0)</x:f>
        <x:v>0</x:v>
      </x:c>
      <x:c r="AD50" s="25" t="n">
        <x:f>IF(AND(D50=1,E50=0),1,0)</x:f>
        <x:v>0</x:v>
      </x:c>
      <x:c r="AE50" s="25" t="n">
        <x:f>IF(AND(D50=0,E50=0),1,0)</x:f>
        <x:v>0</x:v>
      </x:c>
      <x:c r="AF50" s="25" t="n">
        <x:f>IF(AND(H50=1,I50=1),1,0)</x:f>
        <x:v>0</x:v>
      </x:c>
      <x:c r="AG50" s="25" t="n">
        <x:f>IF(AND(H50=0,I50=1),1,0)</x:f>
        <x:v>1</x:v>
      </x:c>
      <x:c r="AH50" s="25" t="n">
        <x:f>IF(AND('Manual Data'!J50="Y",'Manual Data'!M50="N"),1,0)</x:f>
        <x:v>0</x:v>
      </x:c>
      <x:c r="AI50" s="25" t="n">
        <x:f>IF(AND('Manual Data'!J50="Y",'Manual Data'!L50="N"),1,0)</x:f>
        <x:v>0</x:v>
      </x:c>
      <x:c r="AJ50" s="25" t="n">
        <x:f>IF(AND('Manual Data'!O50="N",'Manual Data'!Q50="N"),1,0)</x:f>
        <x:v>1</x:v>
      </x:c>
      <x:c r="AK50" s="25" t="n">
        <x:f>IF(AND('Manual Data'!J50="Y",'Manual Data'!K50="Y"),1,0)</x:f>
        <x:v>1</x:v>
      </x:c>
      <x:c r="AL50" s="25" t="n">
        <x:f>IF(AND('Manual Data'!J50="Y",'Manual Data'!K50="Y",'Manual Data'!L50="Y"),1,0)</x:f>
        <x:v>1</x:v>
      </x:c>
      <x:c r="AM50" s="25" t="n">
        <x:f>IF(AND(D50=1,'Manual Data'!N50="Y"),1,0)</x:f>
        <x:v>1</x:v>
      </x:c>
    </x:row>
    <x:row r="51">
      <x:c r="A51" s="24" t="str">
        <x:f>'Manual Data'!A51</x:f>
        <x:v>047</x:v>
      </x:c>
      <x:c r="B51" s="25" t="str">
        <x:f>'Manual Data'!B51</x:f>
        <x:v>Non-surgical</x:v>
      </x:c>
      <x:c r="C51" s="25" t="n">
        <x:f>IF(OR('Manual Data'!O51="Y",'Manual Data'!Q51="Y"),1,0)</x:f>
        <x:v>1</x:v>
      </x:c>
      <x:c r="D51" s="25" t="n">
        <x:f>IF(AND('Manual Data'!J51="Y",'Manual Data'!K51="Y",'Manual Data'!L51="Y",'Manual Data'!M51="Y"),1,0)</x:f>
        <x:v>0</x:v>
      </x:c>
      <x:c r="E51" s="25" t="n">
        <x:f>IF(OR('Manual Data'!AS51="Y",'Manual Data'!AT51="Y",'Manual Data'!AU51="Y",'Manual Data'!AV51="Y",'Manual Data'!AW51="Y"),1,0)</x:f>
        <x:v>1</x:v>
      </x:c>
      <x:c r="F51" s="25" t="n">
        <x:f>IF(OR('Manual Data'!AB51="Y",'Manual Data'!AC51="Y",'Manual Data'!AD51="Y",'Manual Data'!AE51="Y",'Manual Data'!AF51="Y"),1,0)</x:f>
        <x:v>1</x:v>
      </x:c>
      <x:c r="G51" s="25" t="n">
        <x:f>IF(OR('Manual Data'!AN51="Y",'Manual Data'!AO51="Y",'Manual Data'!AP51="Y",'Manual Data'!AQ51="Y"),1,0)</x:f>
        <x:v>1</x:v>
      </x:c>
      <x:c r="H51" s="25" t="n">
        <x:f>IF(OR('Manual Data'!R51="Y",'Manual Data'!S51="Y"),1,0)</x:f>
        <x:v>1</x:v>
      </x:c>
      <x:c r="I51" s="25" t="n">
        <x:f>IF(OR('Manual Data'!AO51="Y",'Manual Data'!AT51="Y"),1,0)</x:f>
        <x:v>1</x:v>
      </x:c>
      <x:c r="J51" s="25" t="n">
        <x:f>IF(OR('Manual Data'!AN51="Y",'Manual Data'!AS51="Y"),1,0)</x:f>
        <x:v>1</x:v>
      </x:c>
      <x:c r="K51" s="25" t="n">
        <x:f>IF(AND('Manual Data'!U51="Y",'Manual Data'!T51="Y",'Manual Data'!V51="Y"),1,0)</x:f>
        <x:v>1</x:v>
      </x:c>
      <x:c r="L51" s="25" t="n">
        <x:f>IF(AND('Manual Data'!M51="N",'Manual Data'!L51="N"),1,0)</x:f>
        <x:v>1</x:v>
      </x:c>
      <x:c r="M51" s="25" t="n">
        <x:f>IF(OR('Manual Data'!Y51="Y",'Manual Data'!Z51="Y"),1,0)</x:f>
        <x:v>1</x:v>
      </x:c>
      <x:c r="N51" s="25" t="n">
        <x:f>IF(AND('Manual Data'!H51="Y",'Manual Data'!I51="Y",E51=1),1,0)</x:f>
        <x:v>1</x:v>
      </x:c>
      <x:c r="O51" s="25" t="n">
        <x:f>IF(AND('Manual Data'!H51="Y",D51=1,E51=1),1,0)</x:f>
        <x:v>0</x:v>
      </x:c>
      <x:c r="P51" s="25" t="n">
        <x:f>IF(AND(O51=1,C51=1),1,0)</x:f>
        <x:v>0</x:v>
      </x:c>
      <x:c r="Q51" s="25" t="n">
        <x:f>IF(AND('Manual Data'!B51="Non-surgical",'Manual Data'!I51="Y",C51=1,J51=1,E51=1),1,0)</x:f>
        <x:v>1</x:v>
      </x:c>
      <x:c r="R51" s="25" t="n">
        <x:f>IF(AND(Q51=1,D51=0),1,0)</x:f>
        <x:v>1</x:v>
      </x:c>
      <x:c r="S51" s="25" t="n">
        <x:f>IF(AND(Q51=1,D51=1),1,0)</x:f>
        <x:v>0</x:v>
      </x:c>
      <x:c r="T51" s="25" t="n">
        <x:f>IF(AND(Q51=1,L51=1),1,0)</x:f>
        <x:v>1</x:v>
      </x:c>
      <x:c r="U51" s="25" t="n">
        <x:f>IF(AND(Q51=1,'Manual Data'!T51="N"),1,0)</x:f>
        <x:v>0</x:v>
      </x:c>
      <x:c r="V51" s="25" t="n">
        <x:f>IF(AND(OR('Manual Data'!B51="Surgical",'Manual Data'!B51="Mixed"),'Manual Data'!I51="Y",I51=1,E51=1),1,0)</x:f>
        <x:v>0</x:v>
      </x:c>
      <x:c r="W51" s="25" t="n">
        <x:f>IF(AND(V51=1,H51=0),1,0)</x:f>
        <x:v>0</x:v>
      </x:c>
      <x:c r="X51" s="25" t="n">
        <x:f>IF(AND('Manual Data'!X51="Y",'Manual Data'!G51="N"),1,0)</x:f>
        <x:v>1</x:v>
      </x:c>
      <x:c r="Y51" s="25" t="n">
        <x:f>IF(AND('Manual Data'!U51="Y",'Manual Data'!V51="N"),1,0)</x:f>
        <x:v>0</x:v>
      </x:c>
      <x:c r="Z51" s="25" t="n">
        <x:f>IF('Manual Data'!U51="N",1,0)</x:f>
        <x:v>0</x:v>
      </x:c>
      <x:c r="AA51" s="25" t="n">
        <x:f>IF(AND('Manual Data'!AB51="N",'Manual Data'!AC51="N"),1,0)</x:f>
        <x:v>0</x:v>
      </x:c>
      <x:c r="AB51" s="25" t="n">
        <x:f>IF(AND(D51=1,E51=1),1,0)</x:f>
        <x:v>0</x:v>
      </x:c>
      <x:c r="AC51" s="25" t="n">
        <x:f>IF(AND(D51=0,E51=1),1,0)</x:f>
        <x:v>1</x:v>
      </x:c>
      <x:c r="AD51" s="25" t="n">
        <x:f>IF(AND(D51=1,E51=0),1,0)</x:f>
        <x:v>0</x:v>
      </x:c>
      <x:c r="AE51" s="25" t="n">
        <x:f>IF(AND(D51=0,E51=0),1,0)</x:f>
        <x:v>0</x:v>
      </x:c>
      <x:c r="AF51" s="25" t="n">
        <x:f>IF(AND(H51=1,I51=1),1,0)</x:f>
        <x:v>1</x:v>
      </x:c>
      <x:c r="AG51" s="25" t="n">
        <x:f>IF(AND(H51=0,I51=1),1,0)</x:f>
        <x:v>0</x:v>
      </x:c>
      <x:c r="AH51" s="25" t="n">
        <x:f>IF(AND('Manual Data'!J51="Y",'Manual Data'!M51="N"),1,0)</x:f>
        <x:v>1</x:v>
      </x:c>
      <x:c r="AI51" s="25" t="n">
        <x:f>IF(AND('Manual Data'!J51="Y",'Manual Data'!L51="N"),1,0)</x:f>
        <x:v>1</x:v>
      </x:c>
      <x:c r="AJ51" s="25" t="n">
        <x:f>IF(AND('Manual Data'!O51="N",'Manual Data'!Q51="N"),1,0)</x:f>
        <x:v>0</x:v>
      </x:c>
      <x:c r="AK51" s="25" t="n">
        <x:f>IF(AND('Manual Data'!J51="Y",'Manual Data'!K51="Y"),1,0)</x:f>
        <x:v>1</x:v>
      </x:c>
      <x:c r="AL51" s="25" t="n">
        <x:f>IF(AND('Manual Data'!J51="Y",'Manual Data'!K51="Y",'Manual Data'!L51="Y"),1,0)</x:f>
        <x:v>0</x:v>
      </x:c>
      <x:c r="AM51" s="25" t="n">
        <x:f>IF(AND(D51=1,'Manual Data'!N51="Y"),1,0)</x:f>
        <x:v>0</x:v>
      </x:c>
    </x:row>
    <x:row r="52">
      <x:c r="A52" s="24" t="str">
        <x:f>'Manual Data'!A52</x:f>
        <x:v>048</x:v>
      </x:c>
      <x:c r="B52" s="25" t="str">
        <x:f>'Manual Data'!B52</x:f>
        <x:v>Non-surgical</x:v>
      </x:c>
      <x:c r="C52" s="25" t="n">
        <x:f>IF(OR('Manual Data'!O52="Y",'Manual Data'!Q52="Y"),1,0)</x:f>
        <x:v>1</x:v>
      </x:c>
      <x:c r="D52" s="25" t="n">
        <x:f>IF(AND('Manual Data'!J52="Y",'Manual Data'!K52="Y",'Manual Data'!L52="Y",'Manual Data'!M52="Y"),1,0)</x:f>
        <x:v>0</x:v>
      </x:c>
      <x:c r="E52" s="25" t="n">
        <x:f>IF(OR('Manual Data'!AS52="Y",'Manual Data'!AT52="Y",'Manual Data'!AU52="Y",'Manual Data'!AV52="Y",'Manual Data'!AW52="Y"),1,0)</x:f>
        <x:v>1</x:v>
      </x:c>
      <x:c r="F52" s="25" t="n">
        <x:f>IF(OR('Manual Data'!AB52="Y",'Manual Data'!AC52="Y",'Manual Data'!AD52="Y",'Manual Data'!AE52="Y",'Manual Data'!AF52="Y"),1,0)</x:f>
        <x:v>1</x:v>
      </x:c>
      <x:c r="G52" s="25" t="n">
        <x:f>IF(OR('Manual Data'!AN52="Y",'Manual Data'!AO52="Y",'Manual Data'!AP52="Y",'Manual Data'!AQ52="Y"),1,0)</x:f>
        <x:v>1</x:v>
      </x:c>
      <x:c r="H52" s="25" t="n">
        <x:f>IF(OR('Manual Data'!R52="Y",'Manual Data'!S52="Y"),1,0)</x:f>
        <x:v>1</x:v>
      </x:c>
      <x:c r="I52" s="25" t="n">
        <x:f>IF(OR('Manual Data'!AO52="Y",'Manual Data'!AT52="Y"),1,0)</x:f>
        <x:v>0</x:v>
      </x:c>
      <x:c r="J52" s="25" t="n">
        <x:f>IF(OR('Manual Data'!AN52="Y",'Manual Data'!AS52="Y"),1,0)</x:f>
        <x:v>1</x:v>
      </x:c>
      <x:c r="K52" s="25" t="n">
        <x:f>IF(AND('Manual Data'!U52="Y",'Manual Data'!T52="Y",'Manual Data'!V52="Y"),1,0)</x:f>
        <x:v>1</x:v>
      </x:c>
      <x:c r="L52" s="25" t="n">
        <x:f>IF(AND('Manual Data'!M52="N",'Manual Data'!L52="N"),1,0)</x:f>
        <x:v>0</x:v>
      </x:c>
      <x:c r="M52" s="25" t="n">
        <x:f>IF(OR('Manual Data'!Y52="Y",'Manual Data'!Z52="Y"),1,0)</x:f>
        <x:v>0</x:v>
      </x:c>
      <x:c r="N52" s="25" t="n">
        <x:f>IF(AND('Manual Data'!H52="Y",'Manual Data'!I52="Y",E52=1),1,0)</x:f>
        <x:v>1</x:v>
      </x:c>
      <x:c r="O52" s="25" t="n">
        <x:f>IF(AND('Manual Data'!H52="Y",D52=1,E52=1),1,0)</x:f>
        <x:v>0</x:v>
      </x:c>
      <x:c r="P52" s="25" t="n">
        <x:f>IF(AND(O52=1,C52=1),1,0)</x:f>
        <x:v>0</x:v>
      </x:c>
      <x:c r="Q52" s="25" t="n">
        <x:f>IF(AND('Manual Data'!B52="Non-surgical",'Manual Data'!I52="Y",C52=1,J52=1,E52=1),1,0)</x:f>
        <x:v>1</x:v>
      </x:c>
      <x:c r="R52" s="25" t="n">
        <x:f>IF(AND(Q52=1,D52=0),1,0)</x:f>
        <x:v>1</x:v>
      </x:c>
      <x:c r="S52" s="25" t="n">
        <x:f>IF(AND(Q52=1,D52=1),1,0)</x:f>
        <x:v>0</x:v>
      </x:c>
      <x:c r="T52" s="25" t="n">
        <x:f>IF(AND(Q52=1,L52=1),1,0)</x:f>
        <x:v>0</x:v>
      </x:c>
      <x:c r="U52" s="25" t="n">
        <x:f>IF(AND(Q52=1,'Manual Data'!T52="N"),1,0)</x:f>
        <x:v>0</x:v>
      </x:c>
      <x:c r="V52" s="25" t="n">
        <x:f>IF(AND(OR('Manual Data'!B52="Surgical",'Manual Data'!B52="Mixed"),'Manual Data'!I52="Y",I52=1,E52=1),1,0)</x:f>
        <x:v>0</x:v>
      </x:c>
      <x:c r="W52" s="25" t="n">
        <x:f>IF(AND(V52=1,H52=0),1,0)</x:f>
        <x:v>0</x:v>
      </x:c>
      <x:c r="X52" s="25" t="n">
        <x:f>IF(AND('Manual Data'!X52="Y",'Manual Data'!G52="N"),1,0)</x:f>
        <x:v>1</x:v>
      </x:c>
      <x:c r="Y52" s="25" t="n">
        <x:f>IF(AND('Manual Data'!U52="Y",'Manual Data'!V52="N"),1,0)</x:f>
        <x:v>0</x:v>
      </x:c>
      <x:c r="Z52" s="25" t="n">
        <x:f>IF('Manual Data'!U52="N",1,0)</x:f>
        <x:v>0</x:v>
      </x:c>
      <x:c r="AA52" s="25" t="n">
        <x:f>IF(AND('Manual Data'!AB52="N",'Manual Data'!AC52="N"),1,0)</x:f>
        <x:v>1</x:v>
      </x:c>
      <x:c r="AB52" s="25" t="n">
        <x:f>IF(AND(D52=1,E52=1),1,0)</x:f>
        <x:v>0</x:v>
      </x:c>
      <x:c r="AC52" s="25" t="n">
        <x:f>IF(AND(D52=0,E52=1),1,0)</x:f>
        <x:v>1</x:v>
      </x:c>
      <x:c r="AD52" s="25" t="n">
        <x:f>IF(AND(D52=1,E52=0),1,0)</x:f>
        <x:v>0</x:v>
      </x:c>
      <x:c r="AE52" s="25" t="n">
        <x:f>IF(AND(D52=0,E52=0),1,0)</x:f>
        <x:v>0</x:v>
      </x:c>
      <x:c r="AF52" s="25" t="n">
        <x:f>IF(AND(H52=1,I52=1),1,0)</x:f>
        <x:v>0</x:v>
      </x:c>
      <x:c r="AG52" s="25" t="n">
        <x:f>IF(AND(H52=0,I52=1),1,0)</x:f>
        <x:v>0</x:v>
      </x:c>
      <x:c r="AH52" s="25" t="n">
        <x:f>IF(AND('Manual Data'!J52="Y",'Manual Data'!M52="N"),1,0)</x:f>
        <x:v>0</x:v>
      </x:c>
      <x:c r="AI52" s="25" t="n">
        <x:f>IF(AND('Manual Data'!J52="Y",'Manual Data'!L52="N"),1,0)</x:f>
        <x:v>1</x:v>
      </x:c>
      <x:c r="AJ52" s="25" t="n">
        <x:f>IF(AND('Manual Data'!O52="N",'Manual Data'!Q52="N"),1,0)</x:f>
        <x:v>0</x:v>
      </x:c>
      <x:c r="AK52" s="25" t="n">
        <x:f>IF(AND('Manual Data'!J52="Y",'Manual Data'!K52="Y"),1,0)</x:f>
        <x:v>1</x:v>
      </x:c>
      <x:c r="AL52" s="25" t="n">
        <x:f>IF(AND('Manual Data'!J52="Y",'Manual Data'!K52="Y",'Manual Data'!L52="Y"),1,0)</x:f>
        <x:v>0</x:v>
      </x:c>
      <x:c r="AM52" s="25" t="n">
        <x:f>IF(AND(D52=1,'Manual Data'!N52="Y"),1,0)</x:f>
        <x:v>0</x:v>
      </x:c>
    </x:row>
    <x:row r="53">
      <x:c r="A53" s="24" t="str">
        <x:f>'Manual Data'!A53</x:f>
        <x:v>049</x:v>
      </x:c>
      <x:c r="B53" s="25" t="str">
        <x:f>'Manual Data'!B53</x:f>
        <x:v>Non-surgical</x:v>
      </x:c>
      <x:c r="C53" s="25" t="n">
        <x:f>IF(OR('Manual Data'!O53="Y",'Manual Data'!Q53="Y"),1,0)</x:f>
        <x:v>1</x:v>
      </x:c>
      <x:c r="D53" s="25" t="n">
        <x:f>IF(AND('Manual Data'!J53="Y",'Manual Data'!K53="Y",'Manual Data'!L53="Y",'Manual Data'!M53="Y"),1,0)</x:f>
        <x:v>0</x:v>
      </x:c>
      <x:c r="E53" s="25" t="n">
        <x:f>IF(OR('Manual Data'!AS53="Y",'Manual Data'!AT53="Y",'Manual Data'!AU53="Y",'Manual Data'!AV53="Y",'Manual Data'!AW53="Y"),1,0)</x:f>
        <x:v>1</x:v>
      </x:c>
      <x:c r="F53" s="25" t="n">
        <x:f>IF(OR('Manual Data'!AB53="Y",'Manual Data'!AC53="Y",'Manual Data'!AD53="Y",'Manual Data'!AE53="Y",'Manual Data'!AF53="Y"),1,0)</x:f>
        <x:v>0</x:v>
      </x:c>
      <x:c r="G53" s="25" t="n">
        <x:f>IF(OR('Manual Data'!AN53="Y",'Manual Data'!AO53="Y",'Manual Data'!AP53="Y",'Manual Data'!AQ53="Y"),1,0)</x:f>
        <x:v>1</x:v>
      </x:c>
      <x:c r="H53" s="25" t="n">
        <x:f>IF(OR('Manual Data'!R53="Y",'Manual Data'!S53="Y"),1,0)</x:f>
        <x:v>1</x:v>
      </x:c>
      <x:c r="I53" s="25" t="n">
        <x:f>IF(OR('Manual Data'!AO53="Y",'Manual Data'!AT53="Y"),1,0)</x:f>
        <x:v>0</x:v>
      </x:c>
      <x:c r="J53" s="25" t="n">
        <x:f>IF(OR('Manual Data'!AN53="Y",'Manual Data'!AS53="Y"),1,0)</x:f>
        <x:v>1</x:v>
      </x:c>
      <x:c r="K53" s="25" t="n">
        <x:f>IF(AND('Manual Data'!U53="Y",'Manual Data'!T53="Y",'Manual Data'!V53="Y"),1,0)</x:f>
        <x:v>1</x:v>
      </x:c>
      <x:c r="L53" s="25" t="n">
        <x:f>IF(AND('Manual Data'!M53="N",'Manual Data'!L53="N"),1,0)</x:f>
        <x:v>1</x:v>
      </x:c>
      <x:c r="M53" s="25" t="n">
        <x:f>IF(OR('Manual Data'!Y53="Y",'Manual Data'!Z53="Y"),1,0)</x:f>
        <x:v>0</x:v>
      </x:c>
      <x:c r="N53" s="25" t="n">
        <x:f>IF(AND('Manual Data'!H53="Y",'Manual Data'!I53="Y",E53=1),1,0)</x:f>
        <x:v>0</x:v>
      </x:c>
      <x:c r="O53" s="25" t="n">
        <x:f>IF(AND('Manual Data'!H53="Y",D53=1,E53=1),1,0)</x:f>
        <x:v>0</x:v>
      </x:c>
      <x:c r="P53" s="25" t="n">
        <x:f>IF(AND(O53=1,C53=1),1,0)</x:f>
        <x:v>0</x:v>
      </x:c>
      <x:c r="Q53" s="25" t="n">
        <x:f>IF(AND('Manual Data'!B53="Non-surgical",'Manual Data'!I53="Y",C53=1,J53=1,E53=1),1,0)</x:f>
        <x:v>0</x:v>
      </x:c>
      <x:c r="R53" s="25" t="n">
        <x:f>IF(AND(Q53=1,D53=0),1,0)</x:f>
        <x:v>0</x:v>
      </x:c>
      <x:c r="S53" s="25" t="n">
        <x:f>IF(AND(Q53=1,D53=1),1,0)</x:f>
        <x:v>0</x:v>
      </x:c>
      <x:c r="T53" s="25" t="n">
        <x:f>IF(AND(Q53=1,L53=1),1,0)</x:f>
        <x:v>0</x:v>
      </x:c>
      <x:c r="U53" s="25" t="n">
        <x:f>IF(AND(Q53=1,'Manual Data'!T53="N"),1,0)</x:f>
        <x:v>0</x:v>
      </x:c>
      <x:c r="V53" s="25" t="n">
        <x:f>IF(AND(OR('Manual Data'!B53="Surgical",'Manual Data'!B53="Mixed"),'Manual Data'!I53="Y",I53=1,E53=1),1,0)</x:f>
        <x:v>0</x:v>
      </x:c>
      <x:c r="W53" s="25" t="n">
        <x:f>IF(AND(V53=1,H53=0),1,0)</x:f>
        <x:v>0</x:v>
      </x:c>
      <x:c r="X53" s="25" t="n">
        <x:f>IF(AND('Manual Data'!X53="Y",'Manual Data'!G53="N"),1,0)</x:f>
        <x:v>1</x:v>
      </x:c>
      <x:c r="Y53" s="25" t="n">
        <x:f>IF(AND('Manual Data'!U53="Y",'Manual Data'!V53="N"),1,0)</x:f>
        <x:v>0</x:v>
      </x:c>
      <x:c r="Z53" s="25" t="n">
        <x:f>IF('Manual Data'!U53="N",1,0)</x:f>
        <x:v>0</x:v>
      </x:c>
      <x:c r="AA53" s="25" t="n">
        <x:f>IF(AND('Manual Data'!AB53="N",'Manual Data'!AC53="N"),1,0)</x:f>
        <x:v>1</x:v>
      </x:c>
      <x:c r="AB53" s="25" t="n">
        <x:f>IF(AND(D53=1,E53=1),1,0)</x:f>
        <x:v>0</x:v>
      </x:c>
      <x:c r="AC53" s="25" t="n">
        <x:f>IF(AND(D53=0,E53=1),1,0)</x:f>
        <x:v>1</x:v>
      </x:c>
      <x:c r="AD53" s="25" t="n">
        <x:f>IF(AND(D53=1,E53=0),1,0)</x:f>
        <x:v>0</x:v>
      </x:c>
      <x:c r="AE53" s="25" t="n">
        <x:f>IF(AND(D53=0,E53=0),1,0)</x:f>
        <x:v>0</x:v>
      </x:c>
      <x:c r="AF53" s="25" t="n">
        <x:f>IF(AND(H53=1,I53=1),1,0)</x:f>
        <x:v>0</x:v>
      </x:c>
      <x:c r="AG53" s="25" t="n">
        <x:f>IF(AND(H53=0,I53=1),1,0)</x:f>
        <x:v>0</x:v>
      </x:c>
      <x:c r="AH53" s="25" t="n">
        <x:f>IF(AND('Manual Data'!J53="Y",'Manual Data'!M53="N"),1,0)</x:f>
        <x:v>0</x:v>
      </x:c>
      <x:c r="AI53" s="25" t="n">
        <x:f>IF(AND('Manual Data'!J53="Y",'Manual Data'!L53="N"),1,0)</x:f>
        <x:v>0</x:v>
      </x:c>
      <x:c r="AJ53" s="25" t="n">
        <x:f>IF(AND('Manual Data'!O53="N",'Manual Data'!Q53="N"),1,0)</x:f>
        <x:v>0</x:v>
      </x:c>
      <x:c r="AK53" s="25" t="n">
        <x:f>IF(AND('Manual Data'!J53="Y",'Manual Data'!K53="Y"),1,0)</x:f>
        <x:v>0</x:v>
      </x:c>
      <x:c r="AL53" s="25" t="n">
        <x:f>IF(AND('Manual Data'!J53="Y",'Manual Data'!K53="Y",'Manual Data'!L53="Y"),1,0)</x:f>
        <x:v>0</x:v>
      </x:c>
      <x:c r="AM53" s="25" t="n">
        <x:f>IF(AND(D53=1,'Manual Data'!N53="Y"),1,0)</x:f>
        <x:v>0</x:v>
      </x:c>
    </x:row>
    <x:row r="54">
      <x:c r="A54" s="24" t="str">
        <x:f>'Manual Data'!A54</x:f>
        <x:v>050</x:v>
      </x:c>
      <x:c r="B54" s="25" t="str">
        <x:f>'Manual Data'!B54</x:f>
        <x:v>Non-surgical</x:v>
      </x:c>
      <x:c r="C54" s="25" t="n">
        <x:f>IF(OR('Manual Data'!O54="Y",'Manual Data'!Q54="Y"),1,0)</x:f>
        <x:v>1</x:v>
      </x:c>
      <x:c r="D54" s="25" t="n">
        <x:f>IF(AND('Manual Data'!J54="Y",'Manual Data'!K54="Y",'Manual Data'!L54="Y",'Manual Data'!M54="Y"),1,0)</x:f>
        <x:v>0</x:v>
      </x:c>
      <x:c r="E54" s="25" t="n">
        <x:f>IF(OR('Manual Data'!AS54="Y",'Manual Data'!AT54="Y",'Manual Data'!AU54="Y",'Manual Data'!AV54="Y",'Manual Data'!AW54="Y"),1,0)</x:f>
        <x:v>1</x:v>
      </x:c>
      <x:c r="F54" s="25" t="n">
        <x:f>IF(OR('Manual Data'!AB54="Y",'Manual Data'!AC54="Y",'Manual Data'!AD54="Y",'Manual Data'!AE54="Y",'Manual Data'!AF54="Y"),1,0)</x:f>
        <x:v>1</x:v>
      </x:c>
      <x:c r="G54" s="25" t="n">
        <x:f>IF(OR('Manual Data'!AN54="Y",'Manual Data'!AO54="Y",'Manual Data'!AP54="Y",'Manual Data'!AQ54="Y"),1,0)</x:f>
        <x:v>1</x:v>
      </x:c>
      <x:c r="H54" s="25" t="n">
        <x:f>IF(OR('Manual Data'!R54="Y",'Manual Data'!S54="Y"),1,0)</x:f>
        <x:v>1</x:v>
      </x:c>
      <x:c r="I54" s="25" t="n">
        <x:f>IF(OR('Manual Data'!AO54="Y",'Manual Data'!AT54="Y"),1,0)</x:f>
        <x:v>1</x:v>
      </x:c>
      <x:c r="J54" s="25" t="n">
        <x:f>IF(OR('Manual Data'!AN54="Y",'Manual Data'!AS54="Y"),1,0)</x:f>
        <x:v>1</x:v>
      </x:c>
      <x:c r="K54" s="25" t="n">
        <x:f>IF(AND('Manual Data'!U54="Y",'Manual Data'!T54="Y",'Manual Data'!V54="Y"),1,0)</x:f>
        <x:v>1</x:v>
      </x:c>
      <x:c r="L54" s="25" t="n">
        <x:f>IF(AND('Manual Data'!M54="N",'Manual Data'!L54="N"),1,0)</x:f>
        <x:v>1</x:v>
      </x:c>
      <x:c r="M54" s="25" t="n">
        <x:f>IF(OR('Manual Data'!Y54="Y",'Manual Data'!Z54="Y"),1,0)</x:f>
        <x:v>0</x:v>
      </x:c>
      <x:c r="N54" s="25" t="n">
        <x:f>IF(AND('Manual Data'!H54="Y",'Manual Data'!I54="Y",E54=1),1,0)</x:f>
        <x:v>1</x:v>
      </x:c>
      <x:c r="O54" s="25" t="n">
        <x:f>IF(AND('Manual Data'!H54="Y",D54=1,E54=1),1,0)</x:f>
        <x:v>0</x:v>
      </x:c>
      <x:c r="P54" s="25" t="n">
        <x:f>IF(AND(O54=1,C54=1),1,0)</x:f>
        <x:v>0</x:v>
      </x:c>
      <x:c r="Q54" s="25" t="n">
        <x:f>IF(AND('Manual Data'!B54="Non-surgical",'Manual Data'!I54="Y",C54=1,J54=1,E54=1),1,0)</x:f>
        <x:v>1</x:v>
      </x:c>
      <x:c r="R54" s="25" t="n">
        <x:f>IF(AND(Q54=1,D54=0),1,0)</x:f>
        <x:v>1</x:v>
      </x:c>
      <x:c r="S54" s="25" t="n">
        <x:f>IF(AND(Q54=1,D54=1),1,0)</x:f>
        <x:v>0</x:v>
      </x:c>
      <x:c r="T54" s="25" t="n">
        <x:f>IF(AND(Q54=1,L54=1),1,0)</x:f>
        <x:v>1</x:v>
      </x:c>
      <x:c r="U54" s="25" t="n">
        <x:f>IF(AND(Q54=1,'Manual Data'!T54="N"),1,0)</x:f>
        <x:v>0</x:v>
      </x:c>
      <x:c r="V54" s="25" t="n">
        <x:f>IF(AND(OR('Manual Data'!B54="Surgical",'Manual Data'!B54="Mixed"),'Manual Data'!I54="Y",I54=1,E54=1),1,0)</x:f>
        <x:v>0</x:v>
      </x:c>
      <x:c r="W54" s="25" t="n">
        <x:f>IF(AND(V54=1,H54=0),1,0)</x:f>
        <x:v>0</x:v>
      </x:c>
      <x:c r="X54" s="25" t="n">
        <x:f>IF(AND('Manual Data'!X54="Y",'Manual Data'!G54="N"),1,0)</x:f>
        <x:v>0</x:v>
      </x:c>
      <x:c r="Y54" s="25" t="n">
        <x:f>IF(AND('Manual Data'!U54="Y",'Manual Data'!V54="N"),1,0)</x:f>
        <x:v>0</x:v>
      </x:c>
      <x:c r="Z54" s="25" t="n">
        <x:f>IF('Manual Data'!U54="N",1,0)</x:f>
        <x:v>0</x:v>
      </x:c>
      <x:c r="AA54" s="25" t="n">
        <x:f>IF(AND('Manual Data'!AB54="N",'Manual Data'!AC54="N"),1,0)</x:f>
        <x:v>1</x:v>
      </x:c>
      <x:c r="AB54" s="25" t="n">
        <x:f>IF(AND(D54=1,E54=1),1,0)</x:f>
        <x:v>0</x:v>
      </x:c>
      <x:c r="AC54" s="25" t="n">
        <x:f>IF(AND(D54=0,E54=1),1,0)</x:f>
        <x:v>1</x:v>
      </x:c>
      <x:c r="AD54" s="25" t="n">
        <x:f>IF(AND(D54=1,E54=0),1,0)</x:f>
        <x:v>0</x:v>
      </x:c>
      <x:c r="AE54" s="25" t="n">
        <x:f>IF(AND(D54=0,E54=0),1,0)</x:f>
        <x:v>0</x:v>
      </x:c>
      <x:c r="AF54" s="25" t="n">
        <x:f>IF(AND(H54=1,I54=1),1,0)</x:f>
        <x:v>1</x:v>
      </x:c>
      <x:c r="AG54" s="25" t="n">
        <x:f>IF(AND(H54=0,I54=1),1,0)</x:f>
        <x:v>0</x:v>
      </x:c>
      <x:c r="AH54" s="25" t="n">
        <x:f>IF(AND('Manual Data'!J54="Y",'Manual Data'!M54="N"),1,0)</x:f>
        <x:v>1</x:v>
      </x:c>
      <x:c r="AI54" s="25" t="n">
        <x:f>IF(AND('Manual Data'!J54="Y",'Manual Data'!L54="N"),1,0)</x:f>
        <x:v>1</x:v>
      </x:c>
      <x:c r="AJ54" s="25" t="n">
        <x:f>IF(AND('Manual Data'!O54="N",'Manual Data'!Q54="N"),1,0)</x:f>
        <x:v>0</x:v>
      </x:c>
      <x:c r="AK54" s="25" t="n">
        <x:f>IF(AND('Manual Data'!J54="Y",'Manual Data'!K54="Y"),1,0)</x:f>
        <x:v>1</x:v>
      </x:c>
      <x:c r="AL54" s="25" t="n">
        <x:f>IF(AND('Manual Data'!J54="Y",'Manual Data'!K54="Y",'Manual Data'!L54="Y"),1,0)</x:f>
        <x:v>0</x:v>
      </x:c>
      <x:c r="AM54" s="25" t="n">
        <x:f>IF(AND(D54=1,'Manual Data'!N54="Y"),1,0)</x:f>
        <x:v>0</x:v>
      </x:c>
    </x:row>
    <x:row r="55">
      <x:c r="A55" s="24" t="str">
        <x:f>'Manual Data'!A55</x:f>
        <x:v>051</x:v>
      </x:c>
      <x:c r="B55" s="25" t="str">
        <x:f>'Manual Data'!B55</x:f>
        <x:v>Surgical</x:v>
      </x:c>
      <x:c r="C55" s="25" t="n">
        <x:f>IF(OR('Manual Data'!O55="Y",'Manual Data'!Q55="Y"),1,0)</x:f>
        <x:v>0</x:v>
      </x:c>
      <x:c r="D55" s="25" t="n">
        <x:f>IF(AND('Manual Data'!J55="Y",'Manual Data'!K55="Y",'Manual Data'!L55="Y",'Manual Data'!M55="Y"),1,0)</x:f>
        <x:v>1</x:v>
      </x:c>
      <x:c r="E55" s="25" t="n">
        <x:f>IF(OR('Manual Data'!AS55="Y",'Manual Data'!AT55="Y",'Manual Data'!AU55="Y",'Manual Data'!AV55="Y",'Manual Data'!AW55="Y"),1,0)</x:f>
        <x:v>1</x:v>
      </x:c>
      <x:c r="F55" s="25" t="n">
        <x:f>IF(OR('Manual Data'!AB55="Y",'Manual Data'!AC55="Y",'Manual Data'!AD55="Y",'Manual Data'!AE55="Y",'Manual Data'!AF55="Y"),1,0)</x:f>
        <x:v>1</x:v>
      </x:c>
      <x:c r="G55" s="25" t="n">
        <x:f>IF(OR('Manual Data'!AN55="Y",'Manual Data'!AO55="Y",'Manual Data'!AP55="Y",'Manual Data'!AQ55="Y"),1,0)</x:f>
        <x:v>1</x:v>
      </x:c>
      <x:c r="H55" s="25" t="n">
        <x:f>IF(OR('Manual Data'!R55="Y",'Manual Data'!S55="Y"),1,0)</x:f>
        <x:v>1</x:v>
      </x:c>
      <x:c r="I55" s="25" t="n">
        <x:f>IF(OR('Manual Data'!AO55="Y",'Manual Data'!AT55="Y"),1,0)</x:f>
        <x:v>1</x:v>
      </x:c>
      <x:c r="J55" s="25" t="n">
        <x:f>IF(OR('Manual Data'!AN55="Y",'Manual Data'!AS55="Y"),1,0)</x:f>
        <x:v>1</x:v>
      </x:c>
      <x:c r="K55" s="25" t="n">
        <x:f>IF(AND('Manual Data'!U55="Y",'Manual Data'!T55="Y",'Manual Data'!V55="Y"),1,0)</x:f>
        <x:v>1</x:v>
      </x:c>
      <x:c r="L55" s="25" t="n">
        <x:f>IF(AND('Manual Data'!M55="N",'Manual Data'!L55="N"),1,0)</x:f>
        <x:v>0</x:v>
      </x:c>
      <x:c r="M55" s="25" t="n">
        <x:f>IF(OR('Manual Data'!Y55="Y",'Manual Data'!Z55="Y"),1,0)</x:f>
        <x:v>0</x:v>
      </x:c>
      <x:c r="N55" s="25" t="n">
        <x:f>IF(AND('Manual Data'!H55="Y",'Manual Data'!I55="Y",E55=1),1,0)</x:f>
        <x:v>1</x:v>
      </x:c>
      <x:c r="O55" s="25" t="n">
        <x:f>IF(AND('Manual Data'!H55="Y",D55=1,E55=1),1,0)</x:f>
        <x:v>1</x:v>
      </x:c>
      <x:c r="P55" s="25" t="n">
        <x:f>IF(AND(O55=1,C55=1),1,0)</x:f>
        <x:v>0</x:v>
      </x:c>
      <x:c r="Q55" s="25" t="n">
        <x:f>IF(AND('Manual Data'!B55="Non-surgical",'Manual Data'!I55="Y",C55=1,J55=1,E55=1),1,0)</x:f>
        <x:v>0</x:v>
      </x:c>
      <x:c r="R55" s="25" t="n">
        <x:f>IF(AND(Q55=1,D55=0),1,0)</x:f>
        <x:v>0</x:v>
      </x:c>
      <x:c r="S55" s="25" t="n">
        <x:f>IF(AND(Q55=1,D55=1),1,0)</x:f>
        <x:v>0</x:v>
      </x:c>
      <x:c r="T55" s="25" t="n">
        <x:f>IF(AND(Q55=1,L55=1),1,0)</x:f>
        <x:v>0</x:v>
      </x:c>
      <x:c r="U55" s="25" t="n">
        <x:f>IF(AND(Q55=1,'Manual Data'!T55="N"),1,0)</x:f>
        <x:v>0</x:v>
      </x:c>
      <x:c r="V55" s="25" t="n">
        <x:f>IF(AND(OR('Manual Data'!B55="Surgical",'Manual Data'!B55="Mixed"),'Manual Data'!I55="Y",I55=1,E55=1),1,0)</x:f>
        <x:v>1</x:v>
      </x:c>
      <x:c r="W55" s="25" t="n">
        <x:f>IF(AND(V55=1,H55=0),1,0)</x:f>
        <x:v>0</x:v>
      </x:c>
      <x:c r="X55" s="25" t="n">
        <x:f>IF(AND('Manual Data'!X55="Y",'Manual Data'!G55="N"),1,0)</x:f>
        <x:v>0</x:v>
      </x:c>
      <x:c r="Y55" s="25" t="n">
        <x:f>IF(AND('Manual Data'!U55="Y",'Manual Data'!V55="N"),1,0)</x:f>
        <x:v>0</x:v>
      </x:c>
      <x:c r="Z55" s="25" t="n">
        <x:f>IF('Manual Data'!U55="N",1,0)</x:f>
        <x:v>0</x:v>
      </x:c>
      <x:c r="AA55" s="25" t="n">
        <x:f>IF(AND('Manual Data'!AB55="N",'Manual Data'!AC55="N"),1,0)</x:f>
        <x:v>0</x:v>
      </x:c>
      <x:c r="AB55" s="25" t="n">
        <x:f>IF(AND(D55=1,E55=1),1,0)</x:f>
        <x:v>1</x:v>
      </x:c>
      <x:c r="AC55" s="25" t="n">
        <x:f>IF(AND(D55=0,E55=1),1,0)</x:f>
        <x:v>0</x:v>
      </x:c>
      <x:c r="AD55" s="25" t="n">
        <x:f>IF(AND(D55=1,E55=0),1,0)</x:f>
        <x:v>0</x:v>
      </x:c>
      <x:c r="AE55" s="25" t="n">
        <x:f>IF(AND(D55=0,E55=0),1,0)</x:f>
        <x:v>0</x:v>
      </x:c>
      <x:c r="AF55" s="25" t="n">
        <x:f>IF(AND(H55=1,I55=1),1,0)</x:f>
        <x:v>1</x:v>
      </x:c>
      <x:c r="AG55" s="25" t="n">
        <x:f>IF(AND(H55=0,I55=1),1,0)</x:f>
        <x:v>0</x:v>
      </x:c>
      <x:c r="AH55" s="25" t="n">
        <x:f>IF(AND('Manual Data'!J55="Y",'Manual Data'!M55="N"),1,0)</x:f>
        <x:v>0</x:v>
      </x:c>
      <x:c r="AI55" s="25" t="n">
        <x:f>IF(AND('Manual Data'!J55="Y",'Manual Data'!L55="N"),1,0)</x:f>
        <x:v>0</x:v>
      </x:c>
      <x:c r="AJ55" s="25" t="n">
        <x:f>IF(AND('Manual Data'!O55="N",'Manual Data'!Q55="N"),1,0)</x:f>
        <x:v>1</x:v>
      </x:c>
      <x:c r="AK55" s="25" t="n">
        <x:f>IF(AND('Manual Data'!J55="Y",'Manual Data'!K55="Y"),1,0)</x:f>
        <x:v>1</x:v>
      </x:c>
      <x:c r="AL55" s="25" t="n">
        <x:f>IF(AND('Manual Data'!J55="Y",'Manual Data'!K55="Y",'Manual Data'!L55="Y"),1,0)</x:f>
        <x:v>1</x:v>
      </x:c>
      <x:c r="AM55" s="25" t="n">
        <x:f>IF(AND(D55=1,'Manual Data'!N55="Y"),1,0)</x:f>
        <x:v>1</x:v>
      </x:c>
    </x:row>
    <x:row r="56">
      <x:c r="A56" s="24" t="str">
        <x:f>'Manual Data'!A56</x:f>
        <x:v>052</x:v>
      </x:c>
      <x:c r="B56" s="25" t="str">
        <x:f>'Manual Data'!B56</x:f>
        <x:v>Non-surgical</x:v>
      </x:c>
      <x:c r="C56" s="25" t="n">
        <x:f>IF(OR('Manual Data'!O56="Y",'Manual Data'!Q56="Y"),1,0)</x:f>
        <x:v>1</x:v>
      </x:c>
      <x:c r="D56" s="25" t="n">
        <x:f>IF(AND('Manual Data'!J56="Y",'Manual Data'!K56="Y",'Manual Data'!L56="Y",'Manual Data'!M56="Y"),1,0)</x:f>
        <x:v>1</x:v>
      </x:c>
      <x:c r="E56" s="25" t="n">
        <x:f>IF(OR('Manual Data'!AS56="Y",'Manual Data'!AT56="Y",'Manual Data'!AU56="Y",'Manual Data'!AV56="Y",'Manual Data'!AW56="Y"),1,0)</x:f>
        <x:v>1</x:v>
      </x:c>
      <x:c r="F56" s="25" t="n">
        <x:f>IF(OR('Manual Data'!AB56="Y",'Manual Data'!AC56="Y",'Manual Data'!AD56="Y",'Manual Data'!AE56="Y",'Manual Data'!AF56="Y"),1,0)</x:f>
        <x:v>1</x:v>
      </x:c>
      <x:c r="G56" s="25" t="n">
        <x:f>IF(OR('Manual Data'!AN56="Y",'Manual Data'!AO56="Y",'Manual Data'!AP56="Y",'Manual Data'!AQ56="Y"),1,0)</x:f>
        <x:v>1</x:v>
      </x:c>
      <x:c r="H56" s="25" t="n">
        <x:f>IF(OR('Manual Data'!R56="Y",'Manual Data'!S56="Y"),1,0)</x:f>
        <x:v>1</x:v>
      </x:c>
      <x:c r="I56" s="25" t="n">
        <x:f>IF(OR('Manual Data'!AO56="Y",'Manual Data'!AT56="Y"),1,0)</x:f>
        <x:v>0</x:v>
      </x:c>
      <x:c r="J56" s="25" t="n">
        <x:f>IF(OR('Manual Data'!AN56="Y",'Manual Data'!AS56="Y"),1,0)</x:f>
        <x:v>1</x:v>
      </x:c>
      <x:c r="K56" s="25" t="n">
        <x:f>IF(AND('Manual Data'!U56="Y",'Manual Data'!T56="Y",'Manual Data'!V56="Y"),1,0)</x:f>
        <x:v>1</x:v>
      </x:c>
      <x:c r="L56" s="25" t="n">
        <x:f>IF(AND('Manual Data'!M56="N",'Manual Data'!L56="N"),1,0)</x:f>
        <x:v>0</x:v>
      </x:c>
      <x:c r="M56" s="25" t="n">
        <x:f>IF(OR('Manual Data'!Y56="Y",'Manual Data'!Z56="Y"),1,0)</x:f>
        <x:v>1</x:v>
      </x:c>
      <x:c r="N56" s="25" t="n">
        <x:f>IF(AND('Manual Data'!H56="Y",'Manual Data'!I56="Y",E56=1),1,0)</x:f>
        <x:v>1</x:v>
      </x:c>
      <x:c r="O56" s="25" t="n">
        <x:f>IF(AND('Manual Data'!H56="Y",D56=1,E56=1),1,0)</x:f>
        <x:v>1</x:v>
      </x:c>
      <x:c r="P56" s="25" t="n">
        <x:f>IF(AND(O56=1,C56=1),1,0)</x:f>
        <x:v>1</x:v>
      </x:c>
      <x:c r="Q56" s="25" t="n">
        <x:f>IF(AND('Manual Data'!B56="Non-surgical",'Manual Data'!I56="Y",C56=1,J56=1,E56=1),1,0)</x:f>
        <x:v>1</x:v>
      </x:c>
      <x:c r="R56" s="25" t="n">
        <x:f>IF(AND(Q56=1,D56=0),1,0)</x:f>
        <x:v>0</x:v>
      </x:c>
      <x:c r="S56" s="25" t="n">
        <x:f>IF(AND(Q56=1,D56=1),1,0)</x:f>
        <x:v>1</x:v>
      </x:c>
      <x:c r="T56" s="25" t="n">
        <x:f>IF(AND(Q56=1,L56=1),1,0)</x:f>
        <x:v>0</x:v>
      </x:c>
      <x:c r="U56" s="25" t="n">
        <x:f>IF(AND(Q56=1,'Manual Data'!T56="N"),1,0)</x:f>
        <x:v>0</x:v>
      </x:c>
      <x:c r="V56" s="25" t="n">
        <x:f>IF(AND(OR('Manual Data'!B56="Surgical",'Manual Data'!B56="Mixed"),'Manual Data'!I56="Y",I56=1,E56=1),1,0)</x:f>
        <x:v>0</x:v>
      </x:c>
      <x:c r="W56" s="25" t="n">
        <x:f>IF(AND(V56=1,H56=0),1,0)</x:f>
        <x:v>0</x:v>
      </x:c>
      <x:c r="X56" s="25" t="n">
        <x:f>IF(AND('Manual Data'!X56="Y",'Manual Data'!G56="N"),1,0)</x:f>
        <x:v>0</x:v>
      </x:c>
      <x:c r="Y56" s="25" t="n">
        <x:f>IF(AND('Manual Data'!U56="Y",'Manual Data'!V56="N"),1,0)</x:f>
        <x:v>0</x:v>
      </x:c>
      <x:c r="Z56" s="25" t="n">
        <x:f>IF('Manual Data'!U56="N",1,0)</x:f>
        <x:v>0</x:v>
      </x:c>
      <x:c r="AA56" s="25" t="n">
        <x:f>IF(AND('Manual Data'!AB56="N",'Manual Data'!AC56="N"),1,0)</x:f>
        <x:v>0</x:v>
      </x:c>
      <x:c r="AB56" s="25" t="n">
        <x:f>IF(AND(D56=1,E56=1),1,0)</x:f>
        <x:v>1</x:v>
      </x:c>
      <x:c r="AC56" s="25" t="n">
        <x:f>IF(AND(D56=0,E56=1),1,0)</x:f>
        <x:v>0</x:v>
      </x:c>
      <x:c r="AD56" s="25" t="n">
        <x:f>IF(AND(D56=1,E56=0),1,0)</x:f>
        <x:v>0</x:v>
      </x:c>
      <x:c r="AE56" s="25" t="n">
        <x:f>IF(AND(D56=0,E56=0),1,0)</x:f>
        <x:v>0</x:v>
      </x:c>
      <x:c r="AF56" s="25" t="n">
        <x:f>IF(AND(H56=1,I56=1),1,0)</x:f>
        <x:v>0</x:v>
      </x:c>
      <x:c r="AG56" s="25" t="n">
        <x:f>IF(AND(H56=0,I56=1),1,0)</x:f>
        <x:v>0</x:v>
      </x:c>
      <x:c r="AH56" s="25" t="n">
        <x:f>IF(AND('Manual Data'!J56="Y",'Manual Data'!M56="N"),1,0)</x:f>
        <x:v>0</x:v>
      </x:c>
      <x:c r="AI56" s="25" t="n">
        <x:f>IF(AND('Manual Data'!J56="Y",'Manual Data'!L56="N"),1,0)</x:f>
        <x:v>0</x:v>
      </x:c>
      <x:c r="AJ56" s="25" t="n">
        <x:f>IF(AND('Manual Data'!O56="N",'Manual Data'!Q56="N"),1,0)</x:f>
        <x:v>0</x:v>
      </x:c>
      <x:c r="AK56" s="25" t="n">
        <x:f>IF(AND('Manual Data'!J56="Y",'Manual Data'!K56="Y"),1,0)</x:f>
        <x:v>1</x:v>
      </x:c>
      <x:c r="AL56" s="25" t="n">
        <x:f>IF(AND('Manual Data'!J56="Y",'Manual Data'!K56="Y",'Manual Data'!L56="Y"),1,0)</x:f>
        <x:v>1</x:v>
      </x:c>
      <x:c r="AM56" s="25" t="n">
        <x:f>IF(AND(D56=1,'Manual Data'!N56="Y"),1,0)</x:f>
        <x:v>1</x:v>
      </x:c>
    </x:row>
    <x:row r="57">
      <x:c r="A57" s="24" t="str">
        <x:f>'Manual Data'!A57</x:f>
        <x:v>053</x:v>
      </x:c>
      <x:c r="B57" s="25" t="str">
        <x:f>'Manual Data'!B57</x:f>
        <x:v>Surgical</x:v>
      </x:c>
      <x:c r="C57" s="25" t="n">
        <x:f>IF(OR('Manual Data'!O57="Y",'Manual Data'!Q57="Y"),1,0)</x:f>
        <x:v>1</x:v>
      </x:c>
      <x:c r="D57" s="25" t="n">
        <x:f>IF(AND('Manual Data'!J57="Y",'Manual Data'!K57="Y",'Manual Data'!L57="Y",'Manual Data'!M57="Y"),1,0)</x:f>
        <x:v>1</x:v>
      </x:c>
      <x:c r="E57" s="25" t="n">
        <x:f>IF(OR('Manual Data'!AS57="Y",'Manual Data'!AT57="Y",'Manual Data'!AU57="Y",'Manual Data'!AV57="Y",'Manual Data'!AW57="Y"),1,0)</x:f>
        <x:v>1</x:v>
      </x:c>
      <x:c r="F57" s="25" t="n">
        <x:f>IF(OR('Manual Data'!AB57="Y",'Manual Data'!AC57="Y",'Manual Data'!AD57="Y",'Manual Data'!AE57="Y",'Manual Data'!AF57="Y"),1,0)</x:f>
        <x:v>1</x:v>
      </x:c>
      <x:c r="G57" s="25" t="n">
        <x:f>IF(OR('Manual Data'!AN57="Y",'Manual Data'!AO57="Y",'Manual Data'!AP57="Y",'Manual Data'!AQ57="Y"),1,0)</x:f>
        <x:v>1</x:v>
      </x:c>
      <x:c r="H57" s="25" t="n">
        <x:f>IF(OR('Manual Data'!R57="Y",'Manual Data'!S57="Y"),1,0)</x:f>
        <x:v>1</x:v>
      </x:c>
      <x:c r="I57" s="25" t="n">
        <x:f>IF(OR('Manual Data'!AO57="Y",'Manual Data'!AT57="Y"),1,0)</x:f>
        <x:v>1</x:v>
      </x:c>
      <x:c r="J57" s="25" t="n">
        <x:f>IF(OR('Manual Data'!AN57="Y",'Manual Data'!AS57="Y"),1,0)</x:f>
        <x:v>0</x:v>
      </x:c>
      <x:c r="K57" s="25" t="n">
        <x:f>IF(AND('Manual Data'!U57="Y",'Manual Data'!T57="Y",'Manual Data'!V57="Y"),1,0)</x:f>
        <x:v>1</x:v>
      </x:c>
      <x:c r="L57" s="25" t="n">
        <x:f>IF(AND('Manual Data'!M57="N",'Manual Data'!L57="N"),1,0)</x:f>
        <x:v>0</x:v>
      </x:c>
      <x:c r="M57" s="25" t="n">
        <x:f>IF(OR('Manual Data'!Y57="Y",'Manual Data'!Z57="Y"),1,0)</x:f>
        <x:v>0</x:v>
      </x:c>
      <x:c r="N57" s="25" t="n">
        <x:f>IF(AND('Manual Data'!H57="Y",'Manual Data'!I57="Y",E57=1),1,0)</x:f>
        <x:v>1</x:v>
      </x:c>
      <x:c r="O57" s="25" t="n">
        <x:f>IF(AND('Manual Data'!H57="Y",D57=1,E57=1),1,0)</x:f>
        <x:v>1</x:v>
      </x:c>
      <x:c r="P57" s="25" t="n">
        <x:f>IF(AND(O57=1,C57=1),1,0)</x:f>
        <x:v>1</x:v>
      </x:c>
      <x:c r="Q57" s="25" t="n">
        <x:f>IF(AND('Manual Data'!B57="Non-surgical",'Manual Data'!I57="Y",C57=1,J57=1,E57=1),1,0)</x:f>
        <x:v>0</x:v>
      </x:c>
      <x:c r="R57" s="25" t="n">
        <x:f>IF(AND(Q57=1,D57=0),1,0)</x:f>
        <x:v>0</x:v>
      </x:c>
      <x:c r="S57" s="25" t="n">
        <x:f>IF(AND(Q57=1,D57=1),1,0)</x:f>
        <x:v>0</x:v>
      </x:c>
      <x:c r="T57" s="25" t="n">
        <x:f>IF(AND(Q57=1,L57=1),1,0)</x:f>
        <x:v>0</x:v>
      </x:c>
      <x:c r="U57" s="25" t="n">
        <x:f>IF(AND(Q57=1,'Manual Data'!T57="N"),1,0)</x:f>
        <x:v>0</x:v>
      </x:c>
      <x:c r="V57" s="25" t="n">
        <x:f>IF(AND(OR('Manual Data'!B57="Surgical",'Manual Data'!B57="Mixed"),'Manual Data'!I57="Y",I57=1,E57=1),1,0)</x:f>
        <x:v>1</x:v>
      </x:c>
      <x:c r="W57" s="25" t="n">
        <x:f>IF(AND(V57=1,H57=0),1,0)</x:f>
        <x:v>0</x:v>
      </x:c>
      <x:c r="X57" s="25" t="n">
        <x:f>IF(AND('Manual Data'!X57="Y",'Manual Data'!G57="N"),1,0)</x:f>
        <x:v>1</x:v>
      </x:c>
      <x:c r="Y57" s="25" t="n">
        <x:f>IF(AND('Manual Data'!U57="Y",'Manual Data'!V57="N"),1,0)</x:f>
        <x:v>0</x:v>
      </x:c>
      <x:c r="Z57" s="25" t="n">
        <x:f>IF('Manual Data'!U57="N",1,0)</x:f>
        <x:v>0</x:v>
      </x:c>
      <x:c r="AA57" s="25" t="n">
        <x:f>IF(AND('Manual Data'!AB57="N",'Manual Data'!AC57="N"),1,0)</x:f>
        <x:v>1</x:v>
      </x:c>
      <x:c r="AB57" s="25" t="n">
        <x:f>IF(AND(D57=1,E57=1),1,0)</x:f>
        <x:v>1</x:v>
      </x:c>
      <x:c r="AC57" s="25" t="n">
        <x:f>IF(AND(D57=0,E57=1),1,0)</x:f>
        <x:v>0</x:v>
      </x:c>
      <x:c r="AD57" s="25" t="n">
        <x:f>IF(AND(D57=1,E57=0),1,0)</x:f>
        <x:v>0</x:v>
      </x:c>
      <x:c r="AE57" s="25" t="n">
        <x:f>IF(AND(D57=0,E57=0),1,0)</x:f>
        <x:v>0</x:v>
      </x:c>
      <x:c r="AF57" s="25" t="n">
        <x:f>IF(AND(H57=1,I57=1),1,0)</x:f>
        <x:v>1</x:v>
      </x:c>
      <x:c r="AG57" s="25" t="n">
        <x:f>IF(AND(H57=0,I57=1),1,0)</x:f>
        <x:v>0</x:v>
      </x:c>
      <x:c r="AH57" s="25" t="n">
        <x:f>IF(AND('Manual Data'!J57="Y",'Manual Data'!M57="N"),1,0)</x:f>
        <x:v>0</x:v>
      </x:c>
      <x:c r="AI57" s="25" t="n">
        <x:f>IF(AND('Manual Data'!J57="Y",'Manual Data'!L57="N"),1,0)</x:f>
        <x:v>0</x:v>
      </x:c>
      <x:c r="AJ57" s="25" t="n">
        <x:f>IF(AND('Manual Data'!O57="N",'Manual Data'!Q57="N"),1,0)</x:f>
        <x:v>0</x:v>
      </x:c>
      <x:c r="AK57" s="25" t="n">
        <x:f>IF(AND('Manual Data'!J57="Y",'Manual Data'!K57="Y"),1,0)</x:f>
        <x:v>1</x:v>
      </x:c>
      <x:c r="AL57" s="25" t="n">
        <x:f>IF(AND('Manual Data'!J57="Y",'Manual Data'!K57="Y",'Manual Data'!L57="Y"),1,0)</x:f>
        <x:v>1</x:v>
      </x:c>
      <x:c r="AM57" s="25" t="n">
        <x:f>IF(AND(D57=1,'Manual Data'!N57="Y"),1,0)</x:f>
        <x:v>1</x:v>
      </x:c>
    </x:row>
    <x:row r="58">
      <x:c r="A58" s="24" t="str">
        <x:f>'Manual Data'!A58</x:f>
        <x:v>054</x:v>
      </x:c>
      <x:c r="B58" s="25" t="str">
        <x:f>'Manual Data'!B58</x:f>
        <x:v>Non-surgical</x:v>
      </x:c>
      <x:c r="C58" s="25" t="n">
        <x:f>IF(OR('Manual Data'!O58="Y",'Manual Data'!Q58="Y"),1,0)</x:f>
        <x:v>1</x:v>
      </x:c>
      <x:c r="D58" s="25" t="n">
        <x:f>IF(AND('Manual Data'!J58="Y",'Manual Data'!K58="Y",'Manual Data'!L58="Y",'Manual Data'!M58="Y"),1,0)</x:f>
        <x:v>0</x:v>
      </x:c>
      <x:c r="E58" s="25" t="n">
        <x:f>IF(OR('Manual Data'!AS58="Y",'Manual Data'!AT58="Y",'Manual Data'!AU58="Y",'Manual Data'!AV58="Y",'Manual Data'!AW58="Y"),1,0)</x:f>
        <x:v>1</x:v>
      </x:c>
      <x:c r="F58" s="25" t="n">
        <x:f>IF(OR('Manual Data'!AB58="Y",'Manual Data'!AC58="Y",'Manual Data'!AD58="Y",'Manual Data'!AE58="Y",'Manual Data'!AF58="Y"),1,0)</x:f>
        <x:v>1</x:v>
      </x:c>
      <x:c r="G58" s="25" t="n">
        <x:f>IF(OR('Manual Data'!AN58="Y",'Manual Data'!AO58="Y",'Manual Data'!AP58="Y",'Manual Data'!AQ58="Y"),1,0)</x:f>
        <x:v>1</x:v>
      </x:c>
      <x:c r="H58" s="25" t="n">
        <x:f>IF(OR('Manual Data'!R58="Y",'Manual Data'!S58="Y"),1,0)</x:f>
        <x:v>1</x:v>
      </x:c>
      <x:c r="I58" s="25" t="n">
        <x:f>IF(OR('Manual Data'!AO58="Y",'Manual Data'!AT58="Y"),1,0)</x:f>
        <x:v>0</x:v>
      </x:c>
      <x:c r="J58" s="25" t="n">
        <x:f>IF(OR('Manual Data'!AN58="Y",'Manual Data'!AS58="Y"),1,0)</x:f>
        <x:v>1</x:v>
      </x:c>
      <x:c r="K58" s="25" t="n">
        <x:f>IF(AND('Manual Data'!U58="Y",'Manual Data'!T58="Y",'Manual Data'!V58="Y"),1,0)</x:f>
        <x:v>1</x:v>
      </x:c>
      <x:c r="L58" s="25" t="n">
        <x:f>IF(AND('Manual Data'!M58="N",'Manual Data'!L58="N"),1,0)</x:f>
        <x:v>0</x:v>
      </x:c>
      <x:c r="M58" s="25" t="n">
        <x:f>IF(OR('Manual Data'!Y58="Y",'Manual Data'!Z58="Y"),1,0)</x:f>
        <x:v>0</x:v>
      </x:c>
      <x:c r="N58" s="25" t="n">
        <x:f>IF(AND('Manual Data'!H58="Y",'Manual Data'!I58="Y",E58=1),1,0)</x:f>
        <x:v>1</x:v>
      </x:c>
      <x:c r="O58" s="25" t="n">
        <x:f>IF(AND('Manual Data'!H58="Y",D58=1,E58=1),1,0)</x:f>
        <x:v>0</x:v>
      </x:c>
      <x:c r="P58" s="25" t="n">
        <x:f>IF(AND(O58=1,C58=1),1,0)</x:f>
        <x:v>0</x:v>
      </x:c>
      <x:c r="Q58" s="25" t="n">
        <x:f>IF(AND('Manual Data'!B58="Non-surgical",'Manual Data'!I58="Y",C58=1,J58=1,E58=1),1,0)</x:f>
        <x:v>1</x:v>
      </x:c>
      <x:c r="R58" s="25" t="n">
        <x:f>IF(AND(Q58=1,D58=0),1,0)</x:f>
        <x:v>1</x:v>
      </x:c>
      <x:c r="S58" s="25" t="n">
        <x:f>IF(AND(Q58=1,D58=1),1,0)</x:f>
        <x:v>0</x:v>
      </x:c>
      <x:c r="T58" s="25" t="n">
        <x:f>IF(AND(Q58=1,L58=1),1,0)</x:f>
        <x:v>0</x:v>
      </x:c>
      <x:c r="U58" s="25" t="n">
        <x:f>IF(AND(Q58=1,'Manual Data'!T58="N"),1,0)</x:f>
        <x:v>0</x:v>
      </x:c>
      <x:c r="V58" s="25" t="n">
        <x:f>IF(AND(OR('Manual Data'!B58="Surgical",'Manual Data'!B58="Mixed"),'Manual Data'!I58="Y",I58=1,E58=1),1,0)</x:f>
        <x:v>0</x:v>
      </x:c>
      <x:c r="W58" s="25" t="n">
        <x:f>IF(AND(V58=1,H58=0),1,0)</x:f>
        <x:v>0</x:v>
      </x:c>
      <x:c r="X58" s="25" t="n">
        <x:f>IF(AND('Manual Data'!X58="Y",'Manual Data'!G58="N"),1,0)</x:f>
        <x:v>0</x:v>
      </x:c>
      <x:c r="Y58" s="25" t="n">
        <x:f>IF(AND('Manual Data'!U58="Y",'Manual Data'!V58="N"),1,0)</x:f>
        <x:v>0</x:v>
      </x:c>
      <x:c r="Z58" s="25" t="n">
        <x:f>IF('Manual Data'!U58="N",1,0)</x:f>
        <x:v>0</x:v>
      </x:c>
      <x:c r="AA58" s="25" t="n">
        <x:f>IF(AND('Manual Data'!AB58="N",'Manual Data'!AC58="N"),1,0)</x:f>
        <x:v>0</x:v>
      </x:c>
      <x:c r="AB58" s="25" t="n">
        <x:f>IF(AND(D58=1,E58=1),1,0)</x:f>
        <x:v>0</x:v>
      </x:c>
      <x:c r="AC58" s="25" t="n">
        <x:f>IF(AND(D58=0,E58=1),1,0)</x:f>
        <x:v>1</x:v>
      </x:c>
      <x:c r="AD58" s="25" t="n">
        <x:f>IF(AND(D58=1,E58=0),1,0)</x:f>
        <x:v>0</x:v>
      </x:c>
      <x:c r="AE58" s="25" t="n">
        <x:f>IF(AND(D58=0,E58=0),1,0)</x:f>
        <x:v>0</x:v>
      </x:c>
      <x:c r="AF58" s="25" t="n">
        <x:f>IF(AND(H58=1,I58=1),1,0)</x:f>
        <x:v>0</x:v>
      </x:c>
      <x:c r="AG58" s="25" t="n">
        <x:f>IF(AND(H58=0,I58=1),1,0)</x:f>
        <x:v>0</x:v>
      </x:c>
      <x:c r="AH58" s="25" t="n">
        <x:f>IF(AND('Manual Data'!J58="Y",'Manual Data'!M58="N"),1,0)</x:f>
        <x:v>1</x:v>
      </x:c>
      <x:c r="AI58" s="25" t="n">
        <x:f>IF(AND('Manual Data'!J58="Y",'Manual Data'!L58="N"),1,0)</x:f>
        <x:v>0</x:v>
      </x:c>
      <x:c r="AJ58" s="25" t="n">
        <x:f>IF(AND('Manual Data'!O58="N",'Manual Data'!Q58="N"),1,0)</x:f>
        <x:v>0</x:v>
      </x:c>
      <x:c r="AK58" s="25" t="n">
        <x:f>IF(AND('Manual Data'!J58="Y",'Manual Data'!K58="Y"),1,0)</x:f>
        <x:v>1</x:v>
      </x:c>
      <x:c r="AL58" s="25" t="n">
        <x:f>IF(AND('Manual Data'!J58="Y",'Manual Data'!K58="Y",'Manual Data'!L58="Y"),1,0)</x:f>
        <x:v>1</x:v>
      </x:c>
      <x:c r="AM58" s="25" t="n">
        <x:f>IF(AND(D58=1,'Manual Data'!N58="Y"),1,0)</x:f>
        <x:v>0</x:v>
      </x:c>
    </x:row>
    <x:row r="59">
      <x:c r="A59" s="24" t="str">
        <x:f>'Manual Data'!A59</x:f>
        <x:v>055</x:v>
      </x:c>
      <x:c r="B59" s="25" t="str">
        <x:f>'Manual Data'!B59</x:f>
        <x:v>Non-surgical</x:v>
      </x:c>
      <x:c r="C59" s="25" t="n">
        <x:f>IF(OR('Manual Data'!O59="Y",'Manual Data'!Q59="Y"),1,0)</x:f>
        <x:v>1</x:v>
      </x:c>
      <x:c r="D59" s="25" t="n">
        <x:f>IF(AND('Manual Data'!J59="Y",'Manual Data'!K59="Y",'Manual Data'!L59="Y",'Manual Data'!M59="Y"),1,0)</x:f>
        <x:v>0</x:v>
      </x:c>
      <x:c r="E59" s="25" t="n">
        <x:f>IF(OR('Manual Data'!AS59="Y",'Manual Data'!AT59="Y",'Manual Data'!AU59="Y",'Manual Data'!AV59="Y",'Manual Data'!AW59="Y"),1,0)</x:f>
        <x:v>1</x:v>
      </x:c>
      <x:c r="F59" s="25" t="n">
        <x:f>IF(OR('Manual Data'!AB59="Y",'Manual Data'!AC59="Y",'Manual Data'!AD59="Y",'Manual Data'!AE59="Y",'Manual Data'!AF59="Y"),1,0)</x:f>
        <x:v>0</x:v>
      </x:c>
      <x:c r="G59" s="25" t="n">
        <x:f>IF(OR('Manual Data'!AN59="Y",'Manual Data'!AO59="Y",'Manual Data'!AP59="Y",'Manual Data'!AQ59="Y"),1,0)</x:f>
        <x:v>1</x:v>
      </x:c>
      <x:c r="H59" s="25" t="n">
        <x:f>IF(OR('Manual Data'!R59="Y",'Manual Data'!S59="Y"),1,0)</x:f>
        <x:v>1</x:v>
      </x:c>
      <x:c r="I59" s="25" t="n">
        <x:f>IF(OR('Manual Data'!AO59="Y",'Manual Data'!AT59="Y"),1,0)</x:f>
        <x:v>0</x:v>
      </x:c>
      <x:c r="J59" s="25" t="n">
        <x:f>IF(OR('Manual Data'!AN59="Y",'Manual Data'!AS59="Y"),1,0)</x:f>
        <x:v>1</x:v>
      </x:c>
      <x:c r="K59" s="25" t="n">
        <x:f>IF(AND('Manual Data'!U59="Y",'Manual Data'!T59="Y",'Manual Data'!V59="Y"),1,0)</x:f>
        <x:v>1</x:v>
      </x:c>
      <x:c r="L59" s="25" t="n">
        <x:f>IF(AND('Manual Data'!M59="N",'Manual Data'!L59="N"),1,0)</x:f>
        <x:v>0</x:v>
      </x:c>
      <x:c r="M59" s="25" t="n">
        <x:f>IF(OR('Manual Data'!Y59="Y",'Manual Data'!Z59="Y"),1,0)</x:f>
        <x:v>0</x:v>
      </x:c>
      <x:c r="N59" s="25" t="n">
        <x:f>IF(AND('Manual Data'!H59="Y",'Manual Data'!I59="Y",E59=1),1,0)</x:f>
        <x:v>1</x:v>
      </x:c>
      <x:c r="O59" s="25" t="n">
        <x:f>IF(AND('Manual Data'!H59="Y",D59=1,E59=1),1,0)</x:f>
        <x:v>0</x:v>
      </x:c>
      <x:c r="P59" s="25" t="n">
        <x:f>IF(AND(O59=1,C59=1),1,0)</x:f>
        <x:v>0</x:v>
      </x:c>
      <x:c r="Q59" s="25" t="n">
        <x:f>IF(AND('Manual Data'!B59="Non-surgical",'Manual Data'!I59="Y",C59=1,J59=1,E59=1),1,0)</x:f>
        <x:v>1</x:v>
      </x:c>
      <x:c r="R59" s="25" t="n">
        <x:f>IF(AND(Q59=1,D59=0),1,0)</x:f>
        <x:v>1</x:v>
      </x:c>
      <x:c r="S59" s="25" t="n">
        <x:f>IF(AND(Q59=1,D59=1),1,0)</x:f>
        <x:v>0</x:v>
      </x:c>
      <x:c r="T59" s="25" t="n">
        <x:f>IF(AND(Q59=1,L59=1),1,0)</x:f>
        <x:v>0</x:v>
      </x:c>
      <x:c r="U59" s="25" t="n">
        <x:f>IF(AND(Q59=1,'Manual Data'!T59="N"),1,0)</x:f>
        <x:v>0</x:v>
      </x:c>
      <x:c r="V59" s="25" t="n">
        <x:f>IF(AND(OR('Manual Data'!B59="Surgical",'Manual Data'!B59="Mixed"),'Manual Data'!I59="Y",I59=1,E59=1),1,0)</x:f>
        <x:v>0</x:v>
      </x:c>
      <x:c r="W59" s="25" t="n">
        <x:f>IF(AND(V59=1,H59=0),1,0)</x:f>
        <x:v>0</x:v>
      </x:c>
      <x:c r="X59" s="25" t="n">
        <x:f>IF(AND('Manual Data'!X59="Y",'Manual Data'!G59="N"),1,0)</x:f>
        <x:v>0</x:v>
      </x:c>
      <x:c r="Y59" s="25" t="n">
        <x:f>IF(AND('Manual Data'!U59="Y",'Manual Data'!V59="N"),1,0)</x:f>
        <x:v>0</x:v>
      </x:c>
      <x:c r="Z59" s="25" t="n">
        <x:f>IF('Manual Data'!U59="N",1,0)</x:f>
        <x:v>0</x:v>
      </x:c>
      <x:c r="AA59" s="25" t="n">
        <x:f>IF(AND('Manual Data'!AB59="N",'Manual Data'!AC59="N"),1,0)</x:f>
        <x:v>1</x:v>
      </x:c>
      <x:c r="AB59" s="25" t="n">
        <x:f>IF(AND(D59=1,E59=1),1,0)</x:f>
        <x:v>0</x:v>
      </x:c>
      <x:c r="AC59" s="25" t="n">
        <x:f>IF(AND(D59=0,E59=1),1,0)</x:f>
        <x:v>1</x:v>
      </x:c>
      <x:c r="AD59" s="25" t="n">
        <x:f>IF(AND(D59=1,E59=0),1,0)</x:f>
        <x:v>0</x:v>
      </x:c>
      <x:c r="AE59" s="25" t="n">
        <x:f>IF(AND(D59=0,E59=0),1,0)</x:f>
        <x:v>0</x:v>
      </x:c>
      <x:c r="AF59" s="25" t="n">
        <x:f>IF(AND(H59=1,I59=1),1,0)</x:f>
        <x:v>0</x:v>
      </x:c>
      <x:c r="AG59" s="25" t="n">
        <x:f>IF(AND(H59=0,I59=1),1,0)</x:f>
        <x:v>0</x:v>
      </x:c>
      <x:c r="AH59" s="25" t="n">
        <x:f>IF(AND('Manual Data'!J59="Y",'Manual Data'!M59="N"),1,0)</x:f>
        <x:v>1</x:v>
      </x:c>
      <x:c r="AI59" s="25" t="n">
        <x:f>IF(AND('Manual Data'!J59="Y",'Manual Data'!L59="N"),1,0)</x:f>
        <x:v>0</x:v>
      </x:c>
      <x:c r="AJ59" s="25" t="n">
        <x:f>IF(AND('Manual Data'!O59="N",'Manual Data'!Q59="N"),1,0)</x:f>
        <x:v>0</x:v>
      </x:c>
      <x:c r="AK59" s="25" t="n">
        <x:f>IF(AND('Manual Data'!J59="Y",'Manual Data'!K59="Y"),1,0)</x:f>
        <x:v>1</x:v>
      </x:c>
      <x:c r="AL59" s="25" t="n">
        <x:f>IF(AND('Manual Data'!J59="Y",'Manual Data'!K59="Y",'Manual Data'!L59="Y"),1,0)</x:f>
        <x:v>1</x:v>
      </x:c>
      <x:c r="AM59" s="25" t="n">
        <x:f>IF(AND(D59=1,'Manual Data'!N59="Y"),1,0)</x:f>
        <x:v>0</x:v>
      </x:c>
    </x:row>
    <x:row r="60">
      <x:c r="A60" s="24" t="str">
        <x:f>'Manual Data'!A60</x:f>
        <x:v>056</x:v>
      </x:c>
      <x:c r="B60" s="25" t="str">
        <x:f>'Manual Data'!B60</x:f>
        <x:v>Non-surgical</x:v>
      </x:c>
      <x:c r="C60" s="25" t="n">
        <x:f>IF(OR('Manual Data'!O60="Y",'Manual Data'!Q60="Y"),1,0)</x:f>
        <x:v>1</x:v>
      </x:c>
      <x:c r="D60" s="25" t="n">
        <x:f>IF(AND('Manual Data'!J60="Y",'Manual Data'!K60="Y",'Manual Data'!L60="Y",'Manual Data'!M60="Y"),1,0)</x:f>
        <x:v>0</x:v>
      </x:c>
      <x:c r="E60" s="25" t="n">
        <x:f>IF(OR('Manual Data'!AS60="Y",'Manual Data'!AT60="Y",'Manual Data'!AU60="Y",'Manual Data'!AV60="Y",'Manual Data'!AW60="Y"),1,0)</x:f>
        <x:v>0</x:v>
      </x:c>
      <x:c r="F60" s="25" t="n">
        <x:f>IF(OR('Manual Data'!AB60="Y",'Manual Data'!AC60="Y",'Manual Data'!AD60="Y",'Manual Data'!AE60="Y",'Manual Data'!AF60="Y"),1,0)</x:f>
        <x:v>1</x:v>
      </x:c>
      <x:c r="G60" s="25" t="n">
        <x:f>IF(OR('Manual Data'!AN60="Y",'Manual Data'!AO60="Y",'Manual Data'!AP60="Y",'Manual Data'!AQ60="Y"),1,0)</x:f>
        <x:v>1</x:v>
      </x:c>
      <x:c r="H60" s="25" t="n">
        <x:f>IF(OR('Manual Data'!R60="Y",'Manual Data'!S60="Y"),1,0)</x:f>
        <x:v>0</x:v>
      </x:c>
      <x:c r="I60" s="25" t="n">
        <x:f>IF(OR('Manual Data'!AO60="Y",'Manual Data'!AT60="Y"),1,0)</x:f>
        <x:v>0</x:v>
      </x:c>
      <x:c r="J60" s="25" t="n">
        <x:f>IF(OR('Manual Data'!AN60="Y",'Manual Data'!AS60="Y"),1,0)</x:f>
        <x:v>1</x:v>
      </x:c>
      <x:c r="K60" s="25" t="n">
        <x:f>IF(AND('Manual Data'!U60="Y",'Manual Data'!T60="Y",'Manual Data'!V60="Y"),1,0)</x:f>
        <x:v>1</x:v>
      </x:c>
      <x:c r="L60" s="25" t="n">
        <x:f>IF(AND('Manual Data'!M60="N",'Manual Data'!L60="N"),1,0)</x:f>
        <x:v>1</x:v>
      </x:c>
      <x:c r="M60" s="25" t="n">
        <x:f>IF(OR('Manual Data'!Y60="Y",'Manual Data'!Z60="Y"),1,0)</x:f>
        <x:v>0</x:v>
      </x:c>
      <x:c r="N60" s="25" t="n">
        <x:f>IF(AND('Manual Data'!H60="Y",'Manual Data'!I60="Y",E60=1),1,0)</x:f>
        <x:v>0</x:v>
      </x:c>
      <x:c r="O60" s="25" t="n">
        <x:f>IF(AND('Manual Data'!H60="Y",D60=1,E60=1),1,0)</x:f>
        <x:v>0</x:v>
      </x:c>
      <x:c r="P60" s="25" t="n">
        <x:f>IF(AND(O60=1,C60=1),1,0)</x:f>
        <x:v>0</x:v>
      </x:c>
      <x:c r="Q60" s="25" t="n">
        <x:f>IF(AND('Manual Data'!B60="Non-surgical",'Manual Data'!I60="Y",C60=1,J60=1,E60=1),1,0)</x:f>
        <x:v>0</x:v>
      </x:c>
      <x:c r="R60" s="25" t="n">
        <x:f>IF(AND(Q60=1,D60=0),1,0)</x:f>
        <x:v>0</x:v>
      </x:c>
      <x:c r="S60" s="25" t="n">
        <x:f>IF(AND(Q60=1,D60=1),1,0)</x:f>
        <x:v>0</x:v>
      </x:c>
      <x:c r="T60" s="25" t="n">
        <x:f>IF(AND(Q60=1,L60=1),1,0)</x:f>
        <x:v>0</x:v>
      </x:c>
      <x:c r="U60" s="25" t="n">
        <x:f>IF(AND(Q60=1,'Manual Data'!T60="N"),1,0)</x:f>
        <x:v>0</x:v>
      </x:c>
      <x:c r="V60" s="25" t="n">
        <x:f>IF(AND(OR('Manual Data'!B60="Surgical",'Manual Data'!B60="Mixed"),'Manual Data'!I60="Y",I60=1,E60=1),1,0)</x:f>
        <x:v>0</x:v>
      </x:c>
      <x:c r="W60" s="25" t="n">
        <x:f>IF(AND(V60=1,H60=0),1,0)</x:f>
        <x:v>0</x:v>
      </x:c>
      <x:c r="X60" s="25" t="n">
        <x:f>IF(AND('Manual Data'!X60="Y",'Manual Data'!G60="N"),1,0)</x:f>
        <x:v>1</x:v>
      </x:c>
      <x:c r="Y60" s="25" t="n">
        <x:f>IF(AND('Manual Data'!U60="Y",'Manual Data'!V60="N"),1,0)</x:f>
        <x:v>0</x:v>
      </x:c>
      <x:c r="Z60" s="25" t="n">
        <x:f>IF('Manual Data'!U60="N",1,0)</x:f>
        <x:v>0</x:v>
      </x:c>
      <x:c r="AA60" s="25" t="n">
        <x:f>IF(AND('Manual Data'!AB60="N",'Manual Data'!AC60="N"),1,0)</x:f>
        <x:v>0</x:v>
      </x:c>
      <x:c r="AB60" s="25" t="n">
        <x:f>IF(AND(D60=1,E60=1),1,0)</x:f>
        <x:v>0</x:v>
      </x:c>
      <x:c r="AC60" s="25" t="n">
        <x:f>IF(AND(D60=0,E60=1),1,0)</x:f>
        <x:v>0</x:v>
      </x:c>
      <x:c r="AD60" s="25" t="n">
        <x:f>IF(AND(D60=1,E60=0),1,0)</x:f>
        <x:v>0</x:v>
      </x:c>
      <x:c r="AE60" s="25" t="n">
        <x:f>IF(AND(D60=0,E60=0),1,0)</x:f>
        <x:v>1</x:v>
      </x:c>
      <x:c r="AF60" s="25" t="n">
        <x:f>IF(AND(H60=1,I60=1),1,0)</x:f>
        <x:v>0</x:v>
      </x:c>
      <x:c r="AG60" s="25" t="n">
        <x:f>IF(AND(H60=0,I60=1),1,0)</x:f>
        <x:v>0</x:v>
      </x:c>
      <x:c r="AH60" s="25" t="n">
        <x:f>IF(AND('Manual Data'!J60="Y",'Manual Data'!M60="N"),1,0)</x:f>
        <x:v>0</x:v>
      </x:c>
      <x:c r="AI60" s="25" t="n">
        <x:f>IF(AND('Manual Data'!J60="Y",'Manual Data'!L60="N"),1,0)</x:f>
        <x:v>0</x:v>
      </x:c>
      <x:c r="AJ60" s="25" t="n">
        <x:f>IF(AND('Manual Data'!O60="N",'Manual Data'!Q60="N"),1,0)</x:f>
        <x:v>0</x:v>
      </x:c>
      <x:c r="AK60" s="25" t="n">
        <x:f>IF(AND('Manual Data'!J60="Y",'Manual Data'!K60="Y"),1,0)</x:f>
        <x:v>0</x:v>
      </x:c>
      <x:c r="AL60" s="25" t="n">
        <x:f>IF(AND('Manual Data'!J60="Y",'Manual Data'!K60="Y",'Manual Data'!L60="Y"),1,0)</x:f>
        <x:v>0</x:v>
      </x:c>
      <x:c r="AM60" s="25" t="n">
        <x:f>IF(AND(D60=1,'Manual Data'!N60="Y"),1,0)</x:f>
        <x:v>0</x:v>
      </x:c>
    </x:row>
    <x:row r="61">
      <x:c r="A61" s="24" t="str">
        <x:f>'Manual Data'!A61</x:f>
        <x:v>057</x:v>
      </x:c>
      <x:c r="B61" s="25" t="str">
        <x:f>'Manual Data'!B61</x:f>
        <x:v>Non-surgical</x:v>
      </x:c>
      <x:c r="C61" s="25" t="n">
        <x:f>IF(OR('Manual Data'!O61="Y",'Manual Data'!Q61="Y"),1,0)</x:f>
        <x:v>1</x:v>
      </x:c>
      <x:c r="D61" s="25" t="n">
        <x:f>IF(AND('Manual Data'!J61="Y",'Manual Data'!K61="Y",'Manual Data'!L61="Y",'Manual Data'!M61="Y"),1,0)</x:f>
        <x:v>0</x:v>
      </x:c>
      <x:c r="E61" s="25" t="n">
        <x:f>IF(OR('Manual Data'!AS61="Y",'Manual Data'!AT61="Y",'Manual Data'!AU61="Y",'Manual Data'!AV61="Y",'Manual Data'!AW61="Y"),1,0)</x:f>
        <x:v>1</x:v>
      </x:c>
      <x:c r="F61" s="25" t="n">
        <x:f>IF(OR('Manual Data'!AB61="Y",'Manual Data'!AC61="Y",'Manual Data'!AD61="Y",'Manual Data'!AE61="Y",'Manual Data'!AF61="Y"),1,0)</x:f>
        <x:v>1</x:v>
      </x:c>
      <x:c r="G61" s="25" t="n">
        <x:f>IF(OR('Manual Data'!AN61="Y",'Manual Data'!AO61="Y",'Manual Data'!AP61="Y",'Manual Data'!AQ61="Y"),1,0)</x:f>
        <x:v>1</x:v>
      </x:c>
      <x:c r="H61" s="25" t="n">
        <x:f>IF(OR('Manual Data'!R61="Y",'Manual Data'!S61="Y"),1,0)</x:f>
        <x:v>1</x:v>
      </x:c>
      <x:c r="I61" s="25" t="n">
        <x:f>IF(OR('Manual Data'!AO61="Y",'Manual Data'!AT61="Y"),1,0)</x:f>
        <x:v>0</x:v>
      </x:c>
      <x:c r="J61" s="25" t="n">
        <x:f>IF(OR('Manual Data'!AN61="Y",'Manual Data'!AS61="Y"),1,0)</x:f>
        <x:v>1</x:v>
      </x:c>
      <x:c r="K61" s="25" t="n">
        <x:f>IF(AND('Manual Data'!U61="Y",'Manual Data'!T61="Y",'Manual Data'!V61="Y"),1,0)</x:f>
        <x:v>1</x:v>
      </x:c>
      <x:c r="L61" s="25" t="n">
        <x:f>IF(AND('Manual Data'!M61="N",'Manual Data'!L61="N"),1,0)</x:f>
        <x:v>0</x:v>
      </x:c>
      <x:c r="M61" s="25" t="n">
        <x:f>IF(OR('Manual Data'!Y61="Y",'Manual Data'!Z61="Y"),1,0)</x:f>
        <x:v>0</x:v>
      </x:c>
      <x:c r="N61" s="25" t="n">
        <x:f>IF(AND('Manual Data'!H61="Y",'Manual Data'!I61="Y",E61=1),1,0)</x:f>
        <x:v>1</x:v>
      </x:c>
      <x:c r="O61" s="25" t="n">
        <x:f>IF(AND('Manual Data'!H61="Y",D61=1,E61=1),1,0)</x:f>
        <x:v>0</x:v>
      </x:c>
      <x:c r="P61" s="25" t="n">
        <x:f>IF(AND(O61=1,C61=1),1,0)</x:f>
        <x:v>0</x:v>
      </x:c>
      <x:c r="Q61" s="25" t="n">
        <x:f>IF(AND('Manual Data'!B61="Non-surgical",'Manual Data'!I61="Y",C61=1,J61=1,E61=1),1,0)</x:f>
        <x:v>1</x:v>
      </x:c>
      <x:c r="R61" s="25" t="n">
        <x:f>IF(AND(Q61=1,D61=0),1,0)</x:f>
        <x:v>1</x:v>
      </x:c>
      <x:c r="S61" s="25" t="n">
        <x:f>IF(AND(Q61=1,D61=1),1,0)</x:f>
        <x:v>0</x:v>
      </x:c>
      <x:c r="T61" s="25" t="n">
        <x:f>IF(AND(Q61=1,L61=1),1,0)</x:f>
        <x:v>0</x:v>
      </x:c>
      <x:c r="U61" s="25" t="n">
        <x:f>IF(AND(Q61=1,'Manual Data'!T61="N"),1,0)</x:f>
        <x:v>0</x:v>
      </x:c>
      <x:c r="V61" s="25" t="n">
        <x:f>IF(AND(OR('Manual Data'!B61="Surgical",'Manual Data'!B61="Mixed"),'Manual Data'!I61="Y",I61=1,E61=1),1,0)</x:f>
        <x:v>0</x:v>
      </x:c>
      <x:c r="W61" s="25" t="n">
        <x:f>IF(AND(V61=1,H61=0),1,0)</x:f>
        <x:v>0</x:v>
      </x:c>
      <x:c r="X61" s="25" t="n">
        <x:f>IF(AND('Manual Data'!X61="Y",'Manual Data'!G61="N"),1,0)</x:f>
        <x:v>1</x:v>
      </x:c>
      <x:c r="Y61" s="25" t="n">
        <x:f>IF(AND('Manual Data'!U61="Y",'Manual Data'!V61="N"),1,0)</x:f>
        <x:v>0</x:v>
      </x:c>
      <x:c r="Z61" s="25" t="n">
        <x:f>IF('Manual Data'!U61="N",1,0)</x:f>
        <x:v>0</x:v>
      </x:c>
      <x:c r="AA61" s="25" t="n">
        <x:f>IF(AND('Manual Data'!AB61="N",'Manual Data'!AC61="N"),1,0)</x:f>
        <x:v>0</x:v>
      </x:c>
      <x:c r="AB61" s="25" t="n">
        <x:f>IF(AND(D61=1,E61=1),1,0)</x:f>
        <x:v>0</x:v>
      </x:c>
      <x:c r="AC61" s="25" t="n">
        <x:f>IF(AND(D61=0,E61=1),1,0)</x:f>
        <x:v>1</x:v>
      </x:c>
      <x:c r="AD61" s="25" t="n">
        <x:f>IF(AND(D61=1,E61=0),1,0)</x:f>
        <x:v>0</x:v>
      </x:c>
      <x:c r="AE61" s="25" t="n">
        <x:f>IF(AND(D61=0,E61=0),1,0)</x:f>
        <x:v>0</x:v>
      </x:c>
      <x:c r="AF61" s="25" t="n">
        <x:f>IF(AND(H61=1,I61=1),1,0)</x:f>
        <x:v>0</x:v>
      </x:c>
      <x:c r="AG61" s="25" t="n">
        <x:f>IF(AND(H61=0,I61=1),1,0)</x:f>
        <x:v>0</x:v>
      </x:c>
      <x:c r="AH61" s="25" t="n">
        <x:f>IF(AND('Manual Data'!J61="Y",'Manual Data'!M61="N"),1,0)</x:f>
        <x:v>1</x:v>
      </x:c>
      <x:c r="AI61" s="25" t="n">
        <x:f>IF(AND('Manual Data'!J61="Y",'Manual Data'!L61="N"),1,0)</x:f>
        <x:v>0</x:v>
      </x:c>
      <x:c r="AJ61" s="25" t="n">
        <x:f>IF(AND('Manual Data'!O61="N",'Manual Data'!Q61="N"),1,0)</x:f>
        <x:v>0</x:v>
      </x:c>
      <x:c r="AK61" s="25" t="n">
        <x:f>IF(AND('Manual Data'!J61="Y",'Manual Data'!K61="Y"),1,0)</x:f>
        <x:v>1</x:v>
      </x:c>
      <x:c r="AL61" s="25" t="n">
        <x:f>IF(AND('Manual Data'!J61="Y",'Manual Data'!K61="Y",'Manual Data'!L61="Y"),1,0)</x:f>
        <x:v>1</x:v>
      </x:c>
      <x:c r="AM61" s="25" t="n">
        <x:f>IF(AND(D61=1,'Manual Data'!N61="Y"),1,0)</x:f>
        <x:v>0</x:v>
      </x:c>
    </x:row>
    <x:row r="62">
      <x:c r="A62" s="24" t="str">
        <x:f>'Manual Data'!A62</x:f>
        <x:v>058</x:v>
      </x:c>
      <x:c r="B62" s="25" t="str">
        <x:f>'Manual Data'!B62</x:f>
        <x:v>Non-surgical</x:v>
      </x:c>
      <x:c r="C62" s="25" t="n">
        <x:f>IF(OR('Manual Data'!O62="Y",'Manual Data'!Q62="Y"),1,0)</x:f>
        <x:v>1</x:v>
      </x:c>
      <x:c r="D62" s="25" t="n">
        <x:f>IF(AND('Manual Data'!J62="Y",'Manual Data'!K62="Y",'Manual Data'!L62="Y",'Manual Data'!M62="Y"),1,0)</x:f>
        <x:v>0</x:v>
      </x:c>
      <x:c r="E62" s="25" t="n">
        <x:f>IF(OR('Manual Data'!AS62="Y",'Manual Data'!AT62="Y",'Manual Data'!AU62="Y",'Manual Data'!AV62="Y",'Manual Data'!AW62="Y"),1,0)</x:f>
        <x:v>1</x:v>
      </x:c>
      <x:c r="F62" s="25" t="n">
        <x:f>IF(OR('Manual Data'!AB62="Y",'Manual Data'!AC62="Y",'Manual Data'!AD62="Y",'Manual Data'!AE62="Y",'Manual Data'!AF62="Y"),1,0)</x:f>
        <x:v>1</x:v>
      </x:c>
      <x:c r="G62" s="25" t="n">
        <x:f>IF(OR('Manual Data'!AN62="Y",'Manual Data'!AO62="Y",'Manual Data'!AP62="Y",'Manual Data'!AQ62="Y"),1,0)</x:f>
        <x:v>1</x:v>
      </x:c>
      <x:c r="H62" s="25" t="n">
        <x:f>IF(OR('Manual Data'!R62="Y",'Manual Data'!S62="Y"),1,0)</x:f>
        <x:v>0</x:v>
      </x:c>
      <x:c r="I62" s="25" t="n">
        <x:f>IF(OR('Manual Data'!AO62="Y",'Manual Data'!AT62="Y"),1,0)</x:f>
        <x:v>0</x:v>
      </x:c>
      <x:c r="J62" s="25" t="n">
        <x:f>IF(OR('Manual Data'!AN62="Y",'Manual Data'!AS62="Y"),1,0)</x:f>
        <x:v>1</x:v>
      </x:c>
      <x:c r="K62" s="25" t="n">
        <x:f>IF(AND('Manual Data'!U62="Y",'Manual Data'!T62="Y",'Manual Data'!V62="Y"),1,0)</x:f>
        <x:v>0</x:v>
      </x:c>
      <x:c r="L62" s="25" t="n">
        <x:f>IF(AND('Manual Data'!M62="N",'Manual Data'!L62="N"),1,0)</x:f>
        <x:v>1</x:v>
      </x:c>
      <x:c r="M62" s="25" t="n">
        <x:f>IF(OR('Manual Data'!Y62="Y",'Manual Data'!Z62="Y"),1,0)</x:f>
        <x:v>0</x:v>
      </x:c>
      <x:c r="N62" s="25" t="n">
        <x:f>IF(AND('Manual Data'!H62="Y",'Manual Data'!I62="Y",E62=1),1,0)</x:f>
        <x:v>0</x:v>
      </x:c>
      <x:c r="O62" s="25" t="n">
        <x:f>IF(AND('Manual Data'!H62="Y",D62=1,E62=1),1,0)</x:f>
        <x:v>0</x:v>
      </x:c>
      <x:c r="P62" s="25" t="n">
        <x:f>IF(AND(O62=1,C62=1),1,0)</x:f>
        <x:v>0</x:v>
      </x:c>
      <x:c r="Q62" s="25" t="n">
        <x:f>IF(AND('Manual Data'!B62="Non-surgical",'Manual Data'!I62="Y",C62=1,J62=1,E62=1),1,0)</x:f>
        <x:v>0</x:v>
      </x:c>
      <x:c r="R62" s="25" t="n">
        <x:f>IF(AND(Q62=1,D62=0),1,0)</x:f>
        <x:v>0</x:v>
      </x:c>
      <x:c r="S62" s="25" t="n">
        <x:f>IF(AND(Q62=1,D62=1),1,0)</x:f>
        <x:v>0</x:v>
      </x:c>
      <x:c r="T62" s="25" t="n">
        <x:f>IF(AND(Q62=1,L62=1),1,0)</x:f>
        <x:v>0</x:v>
      </x:c>
      <x:c r="U62" s="25" t="n">
        <x:f>IF(AND(Q62=1,'Manual Data'!T62="N"),1,0)</x:f>
        <x:v>0</x:v>
      </x:c>
      <x:c r="V62" s="25" t="n">
        <x:f>IF(AND(OR('Manual Data'!B62="Surgical",'Manual Data'!B62="Mixed"),'Manual Data'!I62="Y",I62=1,E62=1),1,0)</x:f>
        <x:v>0</x:v>
      </x:c>
      <x:c r="W62" s="25" t="n">
        <x:f>IF(AND(V62=1,H62=0),1,0)</x:f>
        <x:v>0</x:v>
      </x:c>
      <x:c r="X62" s="25" t="n">
        <x:f>IF(AND('Manual Data'!X62="Y",'Manual Data'!G62="N"),1,0)</x:f>
        <x:v>0</x:v>
      </x:c>
      <x:c r="Y62" s="25" t="n">
        <x:f>IF(AND('Manual Data'!U62="Y",'Manual Data'!V62="N"),1,0)</x:f>
        <x:v>1</x:v>
      </x:c>
      <x:c r="Z62" s="25" t="n">
        <x:f>IF('Manual Data'!U62="N",1,0)</x:f>
        <x:v>0</x:v>
      </x:c>
      <x:c r="AA62" s="25" t="n">
        <x:f>IF(AND('Manual Data'!AB62="N",'Manual Data'!AC62="N"),1,0)</x:f>
        <x:v>1</x:v>
      </x:c>
      <x:c r="AB62" s="25" t="n">
        <x:f>IF(AND(D62=1,E62=1),1,0)</x:f>
        <x:v>0</x:v>
      </x:c>
      <x:c r="AC62" s="25" t="n">
        <x:f>IF(AND(D62=0,E62=1),1,0)</x:f>
        <x:v>1</x:v>
      </x:c>
      <x:c r="AD62" s="25" t="n">
        <x:f>IF(AND(D62=1,E62=0),1,0)</x:f>
        <x:v>0</x:v>
      </x:c>
      <x:c r="AE62" s="25" t="n">
        <x:f>IF(AND(D62=0,E62=0),1,0)</x:f>
        <x:v>0</x:v>
      </x:c>
      <x:c r="AF62" s="25" t="n">
        <x:f>IF(AND(H62=1,I62=1),1,0)</x:f>
        <x:v>0</x:v>
      </x:c>
      <x:c r="AG62" s="25" t="n">
        <x:f>IF(AND(H62=0,I62=1),1,0)</x:f>
        <x:v>0</x:v>
      </x:c>
      <x:c r="AH62" s="25" t="n">
        <x:f>IF(AND('Manual Data'!J62="Y",'Manual Data'!M62="N"),1,0)</x:f>
        <x:v>0</x:v>
      </x:c>
      <x:c r="AI62" s="25" t="n">
        <x:f>IF(AND('Manual Data'!J62="Y",'Manual Data'!L62="N"),1,0)</x:f>
        <x:v>0</x:v>
      </x:c>
      <x:c r="AJ62" s="25" t="n">
        <x:f>IF(AND('Manual Data'!O62="N",'Manual Data'!Q62="N"),1,0)</x:f>
        <x:v>0</x:v>
      </x:c>
      <x:c r="AK62" s="25" t="n">
        <x:f>IF(AND('Manual Data'!J62="Y",'Manual Data'!K62="Y"),1,0)</x:f>
        <x:v>0</x:v>
      </x:c>
      <x:c r="AL62" s="25" t="n">
        <x:f>IF(AND('Manual Data'!J62="Y",'Manual Data'!K62="Y",'Manual Data'!L62="Y"),1,0)</x:f>
        <x:v>0</x:v>
      </x:c>
      <x:c r="AM62" s="25" t="n">
        <x:f>IF(AND(D62=1,'Manual Data'!N62="Y"),1,0)</x:f>
        <x:v>0</x:v>
      </x:c>
    </x:row>
    <x:row r="63">
      <x:c r="A63" s="24" t="str">
        <x:f>'Manual Data'!A63</x:f>
        <x:v>059</x:v>
      </x:c>
      <x:c r="B63" s="25" t="str">
        <x:f>'Manual Data'!B63</x:f>
        <x:v>Non-surgical</x:v>
      </x:c>
      <x:c r="C63" s="25" t="n">
        <x:f>IF(OR('Manual Data'!O63="Y",'Manual Data'!Q63="Y"),1,0)</x:f>
        <x:v>1</x:v>
      </x:c>
      <x:c r="D63" s="25" t="n">
        <x:f>IF(AND('Manual Data'!J63="Y",'Manual Data'!K63="Y",'Manual Data'!L63="Y",'Manual Data'!M63="Y"),1,0)</x:f>
        <x:v>0</x:v>
      </x:c>
      <x:c r="E63" s="25" t="n">
        <x:f>IF(OR('Manual Data'!AS63="Y",'Manual Data'!AT63="Y",'Manual Data'!AU63="Y",'Manual Data'!AV63="Y",'Manual Data'!AW63="Y"),1,0)</x:f>
        <x:v>0</x:v>
      </x:c>
      <x:c r="F63" s="25" t="n">
        <x:f>IF(OR('Manual Data'!AB63="Y",'Manual Data'!AC63="Y",'Manual Data'!AD63="Y",'Manual Data'!AE63="Y",'Manual Data'!AF63="Y"),1,0)</x:f>
        <x:v>1</x:v>
      </x:c>
      <x:c r="G63" s="25" t="n">
        <x:f>IF(OR('Manual Data'!AN63="Y",'Manual Data'!AO63="Y",'Manual Data'!AP63="Y",'Manual Data'!AQ63="Y"),1,0)</x:f>
        <x:v>1</x:v>
      </x:c>
      <x:c r="H63" s="25" t="n">
        <x:f>IF(OR('Manual Data'!R63="Y",'Manual Data'!S63="Y"),1,0)</x:f>
        <x:v>0</x:v>
      </x:c>
      <x:c r="I63" s="25" t="n">
        <x:f>IF(OR('Manual Data'!AO63="Y",'Manual Data'!AT63="Y"),1,0)</x:f>
        <x:v>0</x:v>
      </x:c>
      <x:c r="J63" s="25" t="n">
        <x:f>IF(OR('Manual Data'!AN63="Y",'Manual Data'!AS63="Y"),1,0)</x:f>
        <x:v>1</x:v>
      </x:c>
      <x:c r="K63" s="25" t="n">
        <x:f>IF(AND('Manual Data'!U63="Y",'Manual Data'!T63="Y",'Manual Data'!V63="Y"),1,0)</x:f>
        <x:v>1</x:v>
      </x:c>
      <x:c r="L63" s="25" t="n">
        <x:f>IF(AND('Manual Data'!M63="N",'Manual Data'!L63="N"),1,0)</x:f>
        <x:v>1</x:v>
      </x:c>
      <x:c r="M63" s="25" t="n">
        <x:f>IF(OR('Manual Data'!Y63="Y",'Manual Data'!Z63="Y"),1,0)</x:f>
        <x:v>0</x:v>
      </x:c>
      <x:c r="N63" s="25" t="n">
        <x:f>IF(AND('Manual Data'!H63="Y",'Manual Data'!I63="Y",E63=1),1,0)</x:f>
        <x:v>0</x:v>
      </x:c>
      <x:c r="O63" s="25" t="n">
        <x:f>IF(AND('Manual Data'!H63="Y",D63=1,E63=1),1,0)</x:f>
        <x:v>0</x:v>
      </x:c>
      <x:c r="P63" s="25" t="n">
        <x:f>IF(AND(O63=1,C63=1),1,0)</x:f>
        <x:v>0</x:v>
      </x:c>
      <x:c r="Q63" s="25" t="n">
        <x:f>IF(AND('Manual Data'!B63="Non-surgical",'Manual Data'!I63="Y",C63=1,J63=1,E63=1),1,0)</x:f>
        <x:v>0</x:v>
      </x:c>
      <x:c r="R63" s="25" t="n">
        <x:f>IF(AND(Q63=1,D63=0),1,0)</x:f>
        <x:v>0</x:v>
      </x:c>
      <x:c r="S63" s="25" t="n">
        <x:f>IF(AND(Q63=1,D63=1),1,0)</x:f>
        <x:v>0</x:v>
      </x:c>
      <x:c r="T63" s="25" t="n">
        <x:f>IF(AND(Q63=1,L63=1),1,0)</x:f>
        <x:v>0</x:v>
      </x:c>
      <x:c r="U63" s="25" t="n">
        <x:f>IF(AND(Q63=1,'Manual Data'!T63="N"),1,0)</x:f>
        <x:v>0</x:v>
      </x:c>
      <x:c r="V63" s="25" t="n">
        <x:f>IF(AND(OR('Manual Data'!B63="Surgical",'Manual Data'!B63="Mixed"),'Manual Data'!I63="Y",I63=1,E63=1),1,0)</x:f>
        <x:v>0</x:v>
      </x:c>
      <x:c r="W63" s="25" t="n">
        <x:f>IF(AND(V63=1,H63=0),1,0)</x:f>
        <x:v>0</x:v>
      </x:c>
      <x:c r="X63" s="25" t="n">
        <x:f>IF(AND('Manual Data'!X63="Y",'Manual Data'!G63="N"),1,0)</x:f>
        <x:v>0</x:v>
      </x:c>
      <x:c r="Y63" s="25" t="n">
        <x:f>IF(AND('Manual Data'!U63="Y",'Manual Data'!V63="N"),1,0)</x:f>
        <x:v>0</x:v>
      </x:c>
      <x:c r="Z63" s="25" t="n">
        <x:f>IF('Manual Data'!U63="N",1,0)</x:f>
        <x:v>0</x:v>
      </x:c>
      <x:c r="AA63" s="25" t="n">
        <x:f>IF(AND('Manual Data'!AB63="N",'Manual Data'!AC63="N"),1,0)</x:f>
        <x:v>1</x:v>
      </x:c>
      <x:c r="AB63" s="25" t="n">
        <x:f>IF(AND(D63=1,E63=1),1,0)</x:f>
        <x:v>0</x:v>
      </x:c>
      <x:c r="AC63" s="25" t="n">
        <x:f>IF(AND(D63=0,E63=1),1,0)</x:f>
        <x:v>0</x:v>
      </x:c>
      <x:c r="AD63" s="25" t="n">
        <x:f>IF(AND(D63=1,E63=0),1,0)</x:f>
        <x:v>0</x:v>
      </x:c>
      <x:c r="AE63" s="25" t="n">
        <x:f>IF(AND(D63=0,E63=0),1,0)</x:f>
        <x:v>1</x:v>
      </x:c>
      <x:c r="AF63" s="25" t="n">
        <x:f>IF(AND(H63=1,I63=1),1,0)</x:f>
        <x:v>0</x:v>
      </x:c>
      <x:c r="AG63" s="25" t="n">
        <x:f>IF(AND(H63=0,I63=1),1,0)</x:f>
        <x:v>0</x:v>
      </x:c>
      <x:c r="AH63" s="25" t="n">
        <x:f>IF(AND('Manual Data'!J63="Y",'Manual Data'!M63="N"),1,0)</x:f>
        <x:v>0</x:v>
      </x:c>
      <x:c r="AI63" s="25" t="n">
        <x:f>IF(AND('Manual Data'!J63="Y",'Manual Data'!L63="N"),1,0)</x:f>
        <x:v>0</x:v>
      </x:c>
      <x:c r="AJ63" s="25" t="n">
        <x:f>IF(AND('Manual Data'!O63="N",'Manual Data'!Q63="N"),1,0)</x:f>
        <x:v>0</x:v>
      </x:c>
      <x:c r="AK63" s="25" t="n">
        <x:f>IF(AND('Manual Data'!J63="Y",'Manual Data'!K63="Y"),1,0)</x:f>
        <x:v>0</x:v>
      </x:c>
      <x:c r="AL63" s="25" t="n">
        <x:f>IF(AND('Manual Data'!J63="Y",'Manual Data'!K63="Y",'Manual Data'!L63="Y"),1,0)</x:f>
        <x:v>0</x:v>
      </x:c>
      <x:c r="AM63" s="25" t="n">
        <x:f>IF(AND(D63=1,'Manual Data'!N63="Y"),1,0)</x:f>
        <x:v>0</x:v>
      </x:c>
    </x:row>
    <x:row r="64">
      <x:c r="A64" s="24" t="str">
        <x:f>'Manual Data'!A64</x:f>
        <x:v>060</x:v>
      </x:c>
      <x:c r="B64" s="25" t="str">
        <x:f>'Manual Data'!B64</x:f>
        <x:v>Non-surgical</x:v>
      </x:c>
      <x:c r="C64" s="25" t="n">
        <x:f>IF(OR('Manual Data'!O64="Y",'Manual Data'!Q64="Y"),1,0)</x:f>
        <x:v>0</x:v>
      </x:c>
      <x:c r="D64" s="25" t="n">
        <x:f>IF(AND('Manual Data'!J64="Y",'Manual Data'!K64="Y",'Manual Data'!L64="Y",'Manual Data'!M64="Y"),1,0)</x:f>
        <x:v>0</x:v>
      </x:c>
      <x:c r="E64" s="25" t="n">
        <x:f>IF(OR('Manual Data'!AS64="Y",'Manual Data'!AT64="Y",'Manual Data'!AU64="Y",'Manual Data'!AV64="Y",'Manual Data'!AW64="Y"),1,0)</x:f>
        <x:v>0</x:v>
      </x:c>
      <x:c r="F64" s="25" t="n">
        <x:f>IF(OR('Manual Data'!AB64="Y",'Manual Data'!AC64="Y",'Manual Data'!AD64="Y",'Manual Data'!AE64="Y",'Manual Data'!AF64="Y"),1,0)</x:f>
        <x:v>1</x:v>
      </x:c>
      <x:c r="G64" s="25" t="n">
        <x:f>IF(OR('Manual Data'!AN64="Y",'Manual Data'!AO64="Y",'Manual Data'!AP64="Y",'Manual Data'!AQ64="Y"),1,0)</x:f>
        <x:v>1</x:v>
      </x:c>
      <x:c r="H64" s="25" t="n">
        <x:f>IF(OR('Manual Data'!R64="Y",'Manual Data'!S64="Y"),1,0)</x:f>
        <x:v>0</x:v>
      </x:c>
      <x:c r="I64" s="25" t="n">
        <x:f>IF(OR('Manual Data'!AO64="Y",'Manual Data'!AT64="Y"),1,0)</x:f>
        <x:v>0</x:v>
      </x:c>
      <x:c r="J64" s="25" t="n">
        <x:f>IF(OR('Manual Data'!AN64="Y",'Manual Data'!AS64="Y"),1,0)</x:f>
        <x:v>0</x:v>
      </x:c>
      <x:c r="K64" s="25" t="n">
        <x:f>IF(AND('Manual Data'!U64="Y",'Manual Data'!T64="Y",'Manual Data'!V64="Y"),1,0)</x:f>
        <x:v>0</x:v>
      </x:c>
      <x:c r="L64" s="25" t="n">
        <x:f>IF(AND('Manual Data'!M64="N",'Manual Data'!L64="N"),1,0)</x:f>
        <x:v>1</x:v>
      </x:c>
      <x:c r="M64" s="25" t="n">
        <x:f>IF(OR('Manual Data'!Y64="Y",'Manual Data'!Z64="Y"),1,0)</x:f>
        <x:v>0</x:v>
      </x:c>
      <x:c r="N64" s="25" t="n">
        <x:f>IF(AND('Manual Data'!H64="Y",'Manual Data'!I64="Y",E64=1),1,0)</x:f>
        <x:v>0</x:v>
      </x:c>
      <x:c r="O64" s="25" t="n">
        <x:f>IF(AND('Manual Data'!H64="Y",D64=1,E64=1),1,0)</x:f>
        <x:v>0</x:v>
      </x:c>
      <x:c r="P64" s="25" t="n">
        <x:f>IF(AND(O64=1,C64=1),1,0)</x:f>
        <x:v>0</x:v>
      </x:c>
      <x:c r="Q64" s="25" t="n">
        <x:f>IF(AND('Manual Data'!B64="Non-surgical",'Manual Data'!I64="Y",C64=1,J64=1,E64=1),1,0)</x:f>
        <x:v>0</x:v>
      </x:c>
      <x:c r="R64" s="25" t="n">
        <x:f>IF(AND(Q64=1,D64=0),1,0)</x:f>
        <x:v>0</x:v>
      </x:c>
      <x:c r="S64" s="25" t="n">
        <x:f>IF(AND(Q64=1,D64=1),1,0)</x:f>
        <x:v>0</x:v>
      </x:c>
      <x:c r="T64" s="25" t="n">
        <x:f>IF(AND(Q64=1,L64=1),1,0)</x:f>
        <x:v>0</x:v>
      </x:c>
      <x:c r="U64" s="25" t="n">
        <x:f>IF(AND(Q64=1,'Manual Data'!T64="N"),1,0)</x:f>
        <x:v>0</x:v>
      </x:c>
      <x:c r="V64" s="25" t="n">
        <x:f>IF(AND(OR('Manual Data'!B64="Surgical",'Manual Data'!B64="Mixed"),'Manual Data'!I64="Y",I64=1,E64=1),1,0)</x:f>
        <x:v>0</x:v>
      </x:c>
      <x:c r="W64" s="25" t="n">
        <x:f>IF(AND(V64=1,H64=0),1,0)</x:f>
        <x:v>0</x:v>
      </x:c>
      <x:c r="X64" s="25" t="n">
        <x:f>IF(AND('Manual Data'!X64="Y",'Manual Data'!G64="N"),1,0)</x:f>
        <x:v>1</x:v>
      </x:c>
      <x:c r="Y64" s="25" t="n">
        <x:f>IF(AND('Manual Data'!U64="Y",'Manual Data'!V64="N"),1,0)</x:f>
        <x:v>0</x:v>
      </x:c>
      <x:c r="Z64" s="25" t="n">
        <x:f>IF('Manual Data'!U64="N",1,0)</x:f>
        <x:v>0</x:v>
      </x:c>
      <x:c r="AA64" s="25" t="n">
        <x:f>IF(AND('Manual Data'!AB64="N",'Manual Data'!AC64="N"),1,0)</x:f>
        <x:v>0</x:v>
      </x:c>
      <x:c r="AB64" s="25" t="n">
        <x:f>IF(AND(D64=1,E64=1),1,0)</x:f>
        <x:v>0</x:v>
      </x:c>
      <x:c r="AC64" s="25" t="n">
        <x:f>IF(AND(D64=0,E64=1),1,0)</x:f>
        <x:v>0</x:v>
      </x:c>
      <x:c r="AD64" s="25" t="n">
        <x:f>IF(AND(D64=1,E64=0),1,0)</x:f>
        <x:v>0</x:v>
      </x:c>
      <x:c r="AE64" s="25" t="n">
        <x:f>IF(AND(D64=0,E64=0),1,0)</x:f>
        <x:v>1</x:v>
      </x:c>
      <x:c r="AF64" s="25" t="n">
        <x:f>IF(AND(H64=1,I64=1),1,0)</x:f>
        <x:v>0</x:v>
      </x:c>
      <x:c r="AG64" s="25" t="n">
        <x:f>IF(AND(H64=0,I64=1),1,0)</x:f>
        <x:v>0</x:v>
      </x:c>
      <x:c r="AH64" s="25" t="n">
        <x:f>IF(AND('Manual Data'!J64="Y",'Manual Data'!M64="N"),1,0)</x:f>
        <x:v>0</x:v>
      </x:c>
      <x:c r="AI64" s="25" t="n">
        <x:f>IF(AND('Manual Data'!J64="Y",'Manual Data'!L64="N"),1,0)</x:f>
        <x:v>0</x:v>
      </x:c>
      <x:c r="AJ64" s="25" t="n">
        <x:f>IF(AND('Manual Data'!O64="N",'Manual Data'!Q64="N"),1,0)</x:f>
        <x:v>1</x:v>
      </x:c>
      <x:c r="AK64" s="25" t="n">
        <x:f>IF(AND('Manual Data'!J64="Y",'Manual Data'!K64="Y"),1,0)</x:f>
        <x:v>0</x:v>
      </x:c>
      <x:c r="AL64" s="25" t="n">
        <x:f>IF(AND('Manual Data'!J64="Y",'Manual Data'!K64="Y",'Manual Data'!L64="Y"),1,0)</x:f>
        <x:v>0</x:v>
      </x:c>
      <x:c r="AM64" s="25" t="n">
        <x:f>IF(AND(D64=1,'Manual Data'!N64="Y"),1,0)</x:f>
        <x:v>0</x:v>
      </x:c>
    </x:row>
    <x:row r="65">
      <x:c r="A65" s="24" t="str">
        <x:f>'Manual Data'!A65</x:f>
        <x:v>061</x:v>
      </x:c>
      <x:c r="B65" s="25" t="str">
        <x:f>'Manual Data'!B65</x:f>
        <x:v>Surgical</x:v>
      </x:c>
      <x:c r="C65" s="25" t="n">
        <x:f>IF(OR('Manual Data'!O65="Y",'Manual Data'!Q65="Y"),1,0)</x:f>
        <x:v>1</x:v>
      </x:c>
      <x:c r="D65" s="25" t="n">
        <x:f>IF(AND('Manual Data'!J65="Y",'Manual Data'!K65="Y",'Manual Data'!L65="Y",'Manual Data'!M65="Y"),1,0)</x:f>
        <x:v>1</x:v>
      </x:c>
      <x:c r="E65" s="25" t="n">
        <x:f>IF(OR('Manual Data'!AS65="Y",'Manual Data'!AT65="Y",'Manual Data'!AU65="Y",'Manual Data'!AV65="Y",'Manual Data'!AW65="Y"),1,0)</x:f>
        <x:v>1</x:v>
      </x:c>
      <x:c r="F65" s="25" t="n">
        <x:f>IF(OR('Manual Data'!AB65="Y",'Manual Data'!AC65="Y",'Manual Data'!AD65="Y",'Manual Data'!AE65="Y",'Manual Data'!AF65="Y"),1,0)</x:f>
        <x:v>1</x:v>
      </x:c>
      <x:c r="G65" s="25" t="n">
        <x:f>IF(OR('Manual Data'!AN65="Y",'Manual Data'!AO65="Y",'Manual Data'!AP65="Y",'Manual Data'!AQ65="Y"),1,0)</x:f>
        <x:v>1</x:v>
      </x:c>
      <x:c r="H65" s="25" t="n">
        <x:f>IF(OR('Manual Data'!R65="Y",'Manual Data'!S65="Y"),1,0)</x:f>
        <x:v>1</x:v>
      </x:c>
      <x:c r="I65" s="25" t="n">
        <x:f>IF(OR('Manual Data'!AO65="Y",'Manual Data'!AT65="Y"),1,0)</x:f>
        <x:v>1</x:v>
      </x:c>
      <x:c r="J65" s="25" t="n">
        <x:f>IF(OR('Manual Data'!AN65="Y",'Manual Data'!AS65="Y"),1,0)</x:f>
        <x:v>1</x:v>
      </x:c>
      <x:c r="K65" s="25" t="n">
        <x:f>IF(AND('Manual Data'!U65="Y",'Manual Data'!T65="Y",'Manual Data'!V65="Y"),1,0)</x:f>
        <x:v>0</x:v>
      </x:c>
      <x:c r="L65" s="25" t="n">
        <x:f>IF(AND('Manual Data'!M65="N",'Manual Data'!L65="N"),1,0)</x:f>
        <x:v>0</x:v>
      </x:c>
      <x:c r="M65" s="25" t="n">
        <x:f>IF(OR('Manual Data'!Y65="Y",'Manual Data'!Z65="Y"),1,0)</x:f>
        <x:v>0</x:v>
      </x:c>
      <x:c r="N65" s="25" t="n">
        <x:f>IF(AND('Manual Data'!H65="Y",'Manual Data'!I65="Y",E65=1),1,0)</x:f>
        <x:v>1</x:v>
      </x:c>
      <x:c r="O65" s="25" t="n">
        <x:f>IF(AND('Manual Data'!H65="Y",D65=1,E65=1),1,0)</x:f>
        <x:v>1</x:v>
      </x:c>
      <x:c r="P65" s="25" t="n">
        <x:f>IF(AND(O65=1,C65=1),1,0)</x:f>
        <x:v>1</x:v>
      </x:c>
      <x:c r="Q65" s="25" t="n">
        <x:f>IF(AND('Manual Data'!B65="Non-surgical",'Manual Data'!I65="Y",C65=1,J65=1,E65=1),1,0)</x:f>
        <x:v>0</x:v>
      </x:c>
      <x:c r="R65" s="25" t="n">
        <x:f>IF(AND(Q65=1,D65=0),1,0)</x:f>
        <x:v>0</x:v>
      </x:c>
      <x:c r="S65" s="25" t="n">
        <x:f>IF(AND(Q65=1,D65=1),1,0)</x:f>
        <x:v>0</x:v>
      </x:c>
      <x:c r="T65" s="25" t="n">
        <x:f>IF(AND(Q65=1,L65=1),1,0)</x:f>
        <x:v>0</x:v>
      </x:c>
      <x:c r="U65" s="25" t="n">
        <x:f>IF(AND(Q65=1,'Manual Data'!T65="N"),1,0)</x:f>
        <x:v>0</x:v>
      </x:c>
      <x:c r="V65" s="25" t="n">
        <x:f>IF(AND(OR('Manual Data'!B65="Surgical",'Manual Data'!B65="Mixed"),'Manual Data'!I65="Y",I65=1,E65=1),1,0)</x:f>
        <x:v>1</x:v>
      </x:c>
      <x:c r="W65" s="25" t="n">
        <x:f>IF(AND(V65=1,H65=0),1,0)</x:f>
        <x:v>0</x:v>
      </x:c>
      <x:c r="X65" s="25" t="n">
        <x:f>IF(AND('Manual Data'!X65="Y",'Manual Data'!G65="N"),1,0)</x:f>
        <x:v>0</x:v>
      </x:c>
      <x:c r="Y65" s="25" t="n">
        <x:f>IF(AND('Manual Data'!U65="Y",'Manual Data'!V65="N"),1,0)</x:f>
        <x:v>0</x:v>
      </x:c>
      <x:c r="Z65" s="25" t="n">
        <x:f>IF('Manual Data'!U65="N",1,0)</x:f>
        <x:v>0</x:v>
      </x:c>
      <x:c r="AA65" s="25" t="n">
        <x:f>IF(AND('Manual Data'!AB65="N",'Manual Data'!AC65="N"),1,0)</x:f>
        <x:v>0</x:v>
      </x:c>
      <x:c r="AB65" s="25" t="n">
        <x:f>IF(AND(D65=1,E65=1),1,0)</x:f>
        <x:v>1</x:v>
      </x:c>
      <x:c r="AC65" s="25" t="n">
        <x:f>IF(AND(D65=0,E65=1),1,0)</x:f>
        <x:v>0</x:v>
      </x:c>
      <x:c r="AD65" s="25" t="n">
        <x:f>IF(AND(D65=1,E65=0),1,0)</x:f>
        <x:v>0</x:v>
      </x:c>
      <x:c r="AE65" s="25" t="n">
        <x:f>IF(AND(D65=0,E65=0),1,0)</x:f>
        <x:v>0</x:v>
      </x:c>
      <x:c r="AF65" s="25" t="n">
        <x:f>IF(AND(H65=1,I65=1),1,0)</x:f>
        <x:v>1</x:v>
      </x:c>
      <x:c r="AG65" s="25" t="n">
        <x:f>IF(AND(H65=0,I65=1),1,0)</x:f>
        <x:v>0</x:v>
      </x:c>
      <x:c r="AH65" s="25" t="n">
        <x:f>IF(AND('Manual Data'!J65="Y",'Manual Data'!M65="N"),1,0)</x:f>
        <x:v>0</x:v>
      </x:c>
      <x:c r="AI65" s="25" t="n">
        <x:f>IF(AND('Manual Data'!J65="Y",'Manual Data'!L65="N"),1,0)</x:f>
        <x:v>0</x:v>
      </x:c>
      <x:c r="AJ65" s="25" t="n">
        <x:f>IF(AND('Manual Data'!O65="N",'Manual Data'!Q65="N"),1,0)</x:f>
        <x:v>0</x:v>
      </x:c>
      <x:c r="AK65" s="25" t="n">
        <x:f>IF(AND('Manual Data'!J65="Y",'Manual Data'!K65="Y"),1,0)</x:f>
        <x:v>1</x:v>
      </x:c>
      <x:c r="AL65" s="25" t="n">
        <x:f>IF(AND('Manual Data'!J65="Y",'Manual Data'!K65="Y",'Manual Data'!L65="Y"),1,0)</x:f>
        <x:v>1</x:v>
      </x:c>
      <x:c r="AM65" s="25" t="n">
        <x:f>IF(AND(D65=1,'Manual Data'!N65="Y"),1,0)</x:f>
        <x:v>1</x:v>
      </x:c>
    </x:row>
    <x:row r="66">
      <x:c r="A66" s="24" t="str">
        <x:f>'Manual Data'!A66</x:f>
        <x:v>062</x:v>
      </x:c>
      <x:c r="B66" s="25" t="str">
        <x:f>'Manual Data'!B66</x:f>
        <x:v>Non-surgical</x:v>
      </x:c>
      <x:c r="C66" s="25" t="n">
        <x:f>IF(OR('Manual Data'!O66="Y",'Manual Data'!Q66="Y"),1,0)</x:f>
        <x:v>1</x:v>
      </x:c>
      <x:c r="D66" s="25" t="n">
        <x:f>IF(AND('Manual Data'!J66="Y",'Manual Data'!K66="Y",'Manual Data'!L66="Y",'Manual Data'!M66="Y"),1,0)</x:f>
        <x:v>0</x:v>
      </x:c>
      <x:c r="E66" s="25" t="n">
        <x:f>IF(OR('Manual Data'!AS66="Y",'Manual Data'!AT66="Y",'Manual Data'!AU66="Y",'Manual Data'!AV66="Y",'Manual Data'!AW66="Y"),1,0)</x:f>
        <x:v>0</x:v>
      </x:c>
      <x:c r="F66" s="25" t="n">
        <x:f>IF(OR('Manual Data'!AB66="Y",'Manual Data'!AC66="Y",'Manual Data'!AD66="Y",'Manual Data'!AE66="Y",'Manual Data'!AF66="Y"),1,0)</x:f>
        <x:v>1</x:v>
      </x:c>
      <x:c r="G66" s="25" t="n">
        <x:f>IF(OR('Manual Data'!AN66="Y",'Manual Data'!AO66="Y",'Manual Data'!AP66="Y",'Manual Data'!AQ66="Y"),1,0)</x:f>
        <x:v>1</x:v>
      </x:c>
      <x:c r="H66" s="25" t="n">
        <x:f>IF(OR('Manual Data'!R66="Y",'Manual Data'!S66="Y"),1,0)</x:f>
        <x:v>0</x:v>
      </x:c>
      <x:c r="I66" s="25" t="n">
        <x:f>IF(OR('Manual Data'!AO66="Y",'Manual Data'!AT66="Y"),1,0)</x:f>
        <x:v>0</x:v>
      </x:c>
      <x:c r="J66" s="25" t="n">
        <x:f>IF(OR('Manual Data'!AN66="Y",'Manual Data'!AS66="Y"),1,0)</x:f>
        <x:v>1</x:v>
      </x:c>
      <x:c r="K66" s="25" t="n">
        <x:f>IF(AND('Manual Data'!U66="Y",'Manual Data'!T66="Y",'Manual Data'!V66="Y"),1,0)</x:f>
        <x:v>0</x:v>
      </x:c>
      <x:c r="L66" s="25" t="n">
        <x:f>IF(AND('Manual Data'!M66="N",'Manual Data'!L66="N"),1,0)</x:f>
        <x:v>1</x:v>
      </x:c>
      <x:c r="M66" s="25" t="n">
        <x:f>IF(OR('Manual Data'!Y66="Y",'Manual Data'!Z66="Y"),1,0)</x:f>
        <x:v>0</x:v>
      </x:c>
      <x:c r="N66" s="25" t="n">
        <x:f>IF(AND('Manual Data'!H66="Y",'Manual Data'!I66="Y",E66=1),1,0)</x:f>
        <x:v>0</x:v>
      </x:c>
      <x:c r="O66" s="25" t="n">
        <x:f>IF(AND('Manual Data'!H66="Y",D66=1,E66=1),1,0)</x:f>
        <x:v>0</x:v>
      </x:c>
      <x:c r="P66" s="25" t="n">
        <x:f>IF(AND(O66=1,C66=1),1,0)</x:f>
        <x:v>0</x:v>
      </x:c>
      <x:c r="Q66" s="25" t="n">
        <x:f>IF(AND('Manual Data'!B66="Non-surgical",'Manual Data'!I66="Y",C66=1,J66=1,E66=1),1,0)</x:f>
        <x:v>0</x:v>
      </x:c>
      <x:c r="R66" s="25" t="n">
        <x:f>IF(AND(Q66=1,D66=0),1,0)</x:f>
        <x:v>0</x:v>
      </x:c>
      <x:c r="S66" s="25" t="n">
        <x:f>IF(AND(Q66=1,D66=1),1,0)</x:f>
        <x:v>0</x:v>
      </x:c>
      <x:c r="T66" s="25" t="n">
        <x:f>IF(AND(Q66=1,L66=1),1,0)</x:f>
        <x:v>0</x:v>
      </x:c>
      <x:c r="U66" s="25" t="n">
        <x:f>IF(AND(Q66=1,'Manual Data'!T66="N"),1,0)</x:f>
        <x:v>0</x:v>
      </x:c>
      <x:c r="V66" s="25" t="n">
        <x:f>IF(AND(OR('Manual Data'!B66="Surgical",'Manual Data'!B66="Mixed"),'Manual Data'!I66="Y",I66=1,E66=1),1,0)</x:f>
        <x:v>0</x:v>
      </x:c>
      <x:c r="W66" s="25" t="n">
        <x:f>IF(AND(V66=1,H66=0),1,0)</x:f>
        <x:v>0</x:v>
      </x:c>
      <x:c r="X66" s="25" t="n">
        <x:f>IF(AND('Manual Data'!X66="Y",'Manual Data'!G66="N"),1,0)</x:f>
        <x:v>0</x:v>
      </x:c>
      <x:c r="Y66" s="25" t="n">
        <x:f>IF(AND('Manual Data'!U66="Y",'Manual Data'!V66="N"),1,0)</x:f>
        <x:v>0</x:v>
      </x:c>
      <x:c r="Z66" s="25" t="n">
        <x:f>IF('Manual Data'!U66="N",1,0)</x:f>
        <x:v>1</x:v>
      </x:c>
      <x:c r="AA66" s="25" t="n">
        <x:f>IF(AND('Manual Data'!AB66="N",'Manual Data'!AC66="N"),1,0)</x:f>
        <x:v>0</x:v>
      </x:c>
      <x:c r="AB66" s="25" t="n">
        <x:f>IF(AND(D66=1,E66=1),1,0)</x:f>
        <x:v>0</x:v>
      </x:c>
      <x:c r="AC66" s="25" t="n">
        <x:f>IF(AND(D66=0,E66=1),1,0)</x:f>
        <x:v>0</x:v>
      </x:c>
      <x:c r="AD66" s="25" t="n">
        <x:f>IF(AND(D66=1,E66=0),1,0)</x:f>
        <x:v>0</x:v>
      </x:c>
      <x:c r="AE66" s="25" t="n">
        <x:f>IF(AND(D66=0,E66=0),1,0)</x:f>
        <x:v>1</x:v>
      </x:c>
      <x:c r="AF66" s="25" t="n">
        <x:f>IF(AND(H66=1,I66=1),1,0)</x:f>
        <x:v>0</x:v>
      </x:c>
      <x:c r="AG66" s="25" t="n">
        <x:f>IF(AND(H66=0,I66=1),1,0)</x:f>
        <x:v>0</x:v>
      </x:c>
      <x:c r="AH66" s="25" t="n">
        <x:f>IF(AND('Manual Data'!J66="Y",'Manual Data'!M66="N"),1,0)</x:f>
        <x:v>0</x:v>
      </x:c>
      <x:c r="AI66" s="25" t="n">
        <x:f>IF(AND('Manual Data'!J66="Y",'Manual Data'!L66="N"),1,0)</x:f>
        <x:v>0</x:v>
      </x:c>
      <x:c r="AJ66" s="25" t="n">
        <x:f>IF(AND('Manual Data'!O66="N",'Manual Data'!Q66="N"),1,0)</x:f>
        <x:v>0</x:v>
      </x:c>
      <x:c r="AK66" s="25" t="n">
        <x:f>IF(AND('Manual Data'!J66="Y",'Manual Data'!K66="Y"),1,0)</x:f>
        <x:v>0</x:v>
      </x:c>
      <x:c r="AL66" s="25" t="n">
        <x:f>IF(AND('Manual Data'!J66="Y",'Manual Data'!K66="Y",'Manual Data'!L66="Y"),1,0)</x:f>
        <x:v>0</x:v>
      </x:c>
      <x:c r="AM66" s="25" t="n">
        <x:f>IF(AND(D66=1,'Manual Data'!N66="Y"),1,0)</x:f>
        <x:v>0</x:v>
      </x:c>
    </x:row>
    <x:row r="67">
      <x:c r="A67" s="24" t="str">
        <x:f>'Manual Data'!A67</x:f>
        <x:v>063</x:v>
      </x:c>
      <x:c r="B67" s="25" t="str">
        <x:f>'Manual Data'!B67</x:f>
        <x:v>Non-surgical</x:v>
      </x:c>
      <x:c r="C67" s="25" t="n">
        <x:f>IF(OR('Manual Data'!O67="Y",'Manual Data'!Q67="Y"),1,0)</x:f>
        <x:v>1</x:v>
      </x:c>
      <x:c r="D67" s="25" t="n">
        <x:f>IF(AND('Manual Data'!J67="Y",'Manual Data'!K67="Y",'Manual Data'!L67="Y",'Manual Data'!M67="Y"),1,0)</x:f>
        <x:v>0</x:v>
      </x:c>
      <x:c r="E67" s="25" t="n">
        <x:f>IF(OR('Manual Data'!AS67="Y",'Manual Data'!AT67="Y",'Manual Data'!AU67="Y",'Manual Data'!AV67="Y",'Manual Data'!AW67="Y"),1,0)</x:f>
        <x:v>1</x:v>
      </x:c>
      <x:c r="F67" s="25" t="n">
        <x:f>IF(OR('Manual Data'!AB67="Y",'Manual Data'!AC67="Y",'Manual Data'!AD67="Y",'Manual Data'!AE67="Y",'Manual Data'!AF67="Y"),1,0)</x:f>
        <x:v>1</x:v>
      </x:c>
      <x:c r="G67" s="25" t="n">
        <x:f>IF(OR('Manual Data'!AN67="Y",'Manual Data'!AO67="Y",'Manual Data'!AP67="Y",'Manual Data'!AQ67="Y"),1,0)</x:f>
        <x:v>1</x:v>
      </x:c>
      <x:c r="H67" s="25" t="n">
        <x:f>IF(OR('Manual Data'!R67="Y",'Manual Data'!S67="Y"),1,0)</x:f>
        <x:v>0</x:v>
      </x:c>
      <x:c r="I67" s="25" t="n">
        <x:f>IF(OR('Manual Data'!AO67="Y",'Manual Data'!AT67="Y"),1,0)</x:f>
        <x:v>0</x:v>
      </x:c>
      <x:c r="J67" s="25" t="n">
        <x:f>IF(OR('Manual Data'!AN67="Y",'Manual Data'!AS67="Y"),1,0)</x:f>
        <x:v>1</x:v>
      </x:c>
      <x:c r="K67" s="25" t="n">
        <x:f>IF(AND('Manual Data'!U67="Y",'Manual Data'!T67="Y",'Manual Data'!V67="Y"),1,0)</x:f>
        <x:v>1</x:v>
      </x:c>
      <x:c r="L67" s="25" t="n">
        <x:f>IF(AND('Manual Data'!M67="N",'Manual Data'!L67="N"),1,0)</x:f>
        <x:v>1</x:v>
      </x:c>
      <x:c r="M67" s="25" t="n">
        <x:f>IF(OR('Manual Data'!Y67="Y",'Manual Data'!Z67="Y"),1,0)</x:f>
        <x:v>0</x:v>
      </x:c>
      <x:c r="N67" s="25" t="n">
        <x:f>IF(AND('Manual Data'!H67="Y",'Manual Data'!I67="Y",E67=1),1,0)</x:f>
        <x:v>0</x:v>
      </x:c>
      <x:c r="O67" s="25" t="n">
        <x:f>IF(AND('Manual Data'!H67="Y",D67=1,E67=1),1,0)</x:f>
        <x:v>0</x:v>
      </x:c>
      <x:c r="P67" s="25" t="n">
        <x:f>IF(AND(O67=1,C67=1),1,0)</x:f>
        <x:v>0</x:v>
      </x:c>
      <x:c r="Q67" s="25" t="n">
        <x:f>IF(AND('Manual Data'!B67="Non-surgical",'Manual Data'!I67="Y",C67=1,J67=1,E67=1),1,0)</x:f>
        <x:v>1</x:v>
      </x:c>
      <x:c r="R67" s="25" t="n">
        <x:f>IF(AND(Q67=1,D67=0),1,0)</x:f>
        <x:v>1</x:v>
      </x:c>
      <x:c r="S67" s="25" t="n">
        <x:f>IF(AND(Q67=1,D67=1),1,0)</x:f>
        <x:v>0</x:v>
      </x:c>
      <x:c r="T67" s="25" t="n">
        <x:f>IF(AND(Q67=1,L67=1),1,0)</x:f>
        <x:v>1</x:v>
      </x:c>
      <x:c r="U67" s="25" t="n">
        <x:f>IF(AND(Q67=1,'Manual Data'!T67="N"),1,0)</x:f>
        <x:v>0</x:v>
      </x:c>
      <x:c r="V67" s="25" t="n">
        <x:f>IF(AND(OR('Manual Data'!B67="Surgical",'Manual Data'!B67="Mixed"),'Manual Data'!I67="Y",I67=1,E67=1),1,0)</x:f>
        <x:v>0</x:v>
      </x:c>
      <x:c r="W67" s="25" t="n">
        <x:f>IF(AND(V67=1,H67=0),1,0)</x:f>
        <x:v>0</x:v>
      </x:c>
      <x:c r="X67" s="25" t="n">
        <x:f>IF(AND('Manual Data'!X67="Y",'Manual Data'!G67="N"),1,0)</x:f>
        <x:v>1</x:v>
      </x:c>
      <x:c r="Y67" s="25" t="n">
        <x:f>IF(AND('Manual Data'!U67="Y",'Manual Data'!V67="N"),1,0)</x:f>
        <x:v>0</x:v>
      </x:c>
      <x:c r="Z67" s="25" t="n">
        <x:f>IF('Manual Data'!U67="N",1,0)</x:f>
        <x:v>0</x:v>
      </x:c>
      <x:c r="AA67" s="25" t="n">
        <x:f>IF(AND('Manual Data'!AB67="N",'Manual Data'!AC67="N"),1,0)</x:f>
        <x:v>1</x:v>
      </x:c>
      <x:c r="AB67" s="25" t="n">
        <x:f>IF(AND(D67=1,E67=1),1,0)</x:f>
        <x:v>0</x:v>
      </x:c>
      <x:c r="AC67" s="25" t="n">
        <x:f>IF(AND(D67=0,E67=1),1,0)</x:f>
        <x:v>1</x:v>
      </x:c>
      <x:c r="AD67" s="25" t="n">
        <x:f>IF(AND(D67=1,E67=0),1,0)</x:f>
        <x:v>0</x:v>
      </x:c>
      <x:c r="AE67" s="25" t="n">
        <x:f>IF(AND(D67=0,E67=0),1,0)</x:f>
        <x:v>0</x:v>
      </x:c>
      <x:c r="AF67" s="25" t="n">
        <x:f>IF(AND(H67=1,I67=1),1,0)</x:f>
        <x:v>0</x:v>
      </x:c>
      <x:c r="AG67" s="25" t="n">
        <x:f>IF(AND(H67=0,I67=1),1,0)</x:f>
        <x:v>0</x:v>
      </x:c>
      <x:c r="AH67" s="25" t="n">
        <x:f>IF(AND('Manual Data'!J67="Y",'Manual Data'!M67="N"),1,0)</x:f>
        <x:v>1</x:v>
      </x:c>
      <x:c r="AI67" s="25" t="n">
        <x:f>IF(AND('Manual Data'!J67="Y",'Manual Data'!L67="N"),1,0)</x:f>
        <x:v>1</x:v>
      </x:c>
      <x:c r="AJ67" s="25" t="n">
        <x:f>IF(AND('Manual Data'!O67="N",'Manual Data'!Q67="N"),1,0)</x:f>
        <x:v>0</x:v>
      </x:c>
      <x:c r="AK67" s="25" t="n">
        <x:f>IF(AND('Manual Data'!J67="Y",'Manual Data'!K67="Y"),1,0)</x:f>
        <x:v>0</x:v>
      </x:c>
      <x:c r="AL67" s="25" t="n">
        <x:f>IF(AND('Manual Data'!J67="Y",'Manual Data'!K67="Y",'Manual Data'!L67="Y"),1,0)</x:f>
        <x:v>0</x:v>
      </x:c>
      <x:c r="AM67" s="25" t="n">
        <x:f>IF(AND(D67=1,'Manual Data'!N67="Y"),1,0)</x:f>
        <x:v>0</x:v>
      </x:c>
    </x:row>
    <x:row r="68">
      <x:c r="A68" s="24" t="str">
        <x:f>'Manual Data'!A68</x:f>
        <x:v>064</x:v>
      </x:c>
      <x:c r="B68" s="25" t="str">
        <x:f>'Manual Data'!B68</x:f>
        <x:v>Non-surgical</x:v>
      </x:c>
      <x:c r="C68" s="25" t="n">
        <x:f>IF(OR('Manual Data'!O68="Y",'Manual Data'!Q68="Y"),1,0)</x:f>
        <x:v>1</x:v>
      </x:c>
      <x:c r="D68" s="25" t="n">
        <x:f>IF(AND('Manual Data'!J68="Y",'Manual Data'!K68="Y",'Manual Data'!L68="Y",'Manual Data'!M68="Y"),1,0)</x:f>
        <x:v>0</x:v>
      </x:c>
      <x:c r="E68" s="25" t="n">
        <x:f>IF(OR('Manual Data'!AS68="Y",'Manual Data'!AT68="Y",'Manual Data'!AU68="Y",'Manual Data'!AV68="Y",'Manual Data'!AW68="Y"),1,0)</x:f>
        <x:v>1</x:v>
      </x:c>
      <x:c r="F68" s="25" t="n">
        <x:f>IF(OR('Manual Data'!AB68="Y",'Manual Data'!AC68="Y",'Manual Data'!AD68="Y",'Manual Data'!AE68="Y",'Manual Data'!AF68="Y"),1,0)</x:f>
        <x:v>1</x:v>
      </x:c>
      <x:c r="G68" s="25" t="n">
        <x:f>IF(OR('Manual Data'!AN68="Y",'Manual Data'!AO68="Y",'Manual Data'!AP68="Y",'Manual Data'!AQ68="Y"),1,0)</x:f>
        <x:v>1</x:v>
      </x:c>
      <x:c r="H68" s="25" t="n">
        <x:f>IF(OR('Manual Data'!R68="Y",'Manual Data'!S68="Y"),1,0)</x:f>
        <x:v>1</x:v>
      </x:c>
      <x:c r="I68" s="25" t="n">
        <x:f>IF(OR('Manual Data'!AO68="Y",'Manual Data'!AT68="Y"),1,0)</x:f>
        <x:v>0</x:v>
      </x:c>
      <x:c r="J68" s="25" t="n">
        <x:f>IF(OR('Manual Data'!AN68="Y",'Manual Data'!AS68="Y"),1,0)</x:f>
        <x:v>0</x:v>
      </x:c>
      <x:c r="K68" s="25" t="n">
        <x:f>IF(AND('Manual Data'!U68="Y",'Manual Data'!T68="Y",'Manual Data'!V68="Y"),1,0)</x:f>
        <x:v>0</x:v>
      </x:c>
      <x:c r="L68" s="25" t="n">
        <x:f>IF(AND('Manual Data'!M68="N",'Manual Data'!L68="N"),1,0)</x:f>
        <x:v>1</x:v>
      </x:c>
      <x:c r="M68" s="25" t="n">
        <x:f>IF(OR('Manual Data'!Y68="Y",'Manual Data'!Z68="Y"),1,0)</x:f>
        <x:v>0</x:v>
      </x:c>
      <x:c r="N68" s="25" t="n">
        <x:f>IF(AND('Manual Data'!H68="Y",'Manual Data'!I68="Y",E68=1),1,0)</x:f>
        <x:v>0</x:v>
      </x:c>
      <x:c r="O68" s="25" t="n">
        <x:f>IF(AND('Manual Data'!H68="Y",D68=1,E68=1),1,0)</x:f>
        <x:v>0</x:v>
      </x:c>
      <x:c r="P68" s="25" t="n">
        <x:f>IF(AND(O68=1,C68=1),1,0)</x:f>
        <x:v>0</x:v>
      </x:c>
      <x:c r="Q68" s="25" t="n">
        <x:f>IF(AND('Manual Data'!B68="Non-surgical",'Manual Data'!I68="Y",C68=1,J68=1,E68=1),1,0)</x:f>
        <x:v>0</x:v>
      </x:c>
      <x:c r="R68" s="25" t="n">
        <x:f>IF(AND(Q68=1,D68=0),1,0)</x:f>
        <x:v>0</x:v>
      </x:c>
      <x:c r="S68" s="25" t="n">
        <x:f>IF(AND(Q68=1,D68=1),1,0)</x:f>
        <x:v>0</x:v>
      </x:c>
      <x:c r="T68" s="25" t="n">
        <x:f>IF(AND(Q68=1,L68=1),1,0)</x:f>
        <x:v>0</x:v>
      </x:c>
      <x:c r="U68" s="25" t="n">
        <x:f>IF(AND(Q68=1,'Manual Data'!T68="N"),1,0)</x:f>
        <x:v>0</x:v>
      </x:c>
      <x:c r="V68" s="25" t="n">
        <x:f>IF(AND(OR('Manual Data'!B68="Surgical",'Manual Data'!B68="Mixed"),'Manual Data'!I68="Y",I68=1,E68=1),1,0)</x:f>
        <x:v>0</x:v>
      </x:c>
      <x:c r="W68" s="25" t="n">
        <x:f>IF(AND(V68=1,H68=0),1,0)</x:f>
        <x:v>0</x:v>
      </x:c>
      <x:c r="X68" s="25" t="n">
        <x:f>IF(AND('Manual Data'!X68="Y",'Manual Data'!G68="N"),1,0)</x:f>
        <x:v>0</x:v>
      </x:c>
      <x:c r="Y68" s="25" t="n">
        <x:f>IF(AND('Manual Data'!U68="Y",'Manual Data'!V68="N"),1,0)</x:f>
        <x:v>0</x:v>
      </x:c>
      <x:c r="Z68" s="25" t="n">
        <x:f>IF('Manual Data'!U68="N",1,0)</x:f>
        <x:v>0</x:v>
      </x:c>
      <x:c r="AA68" s="25" t="n">
        <x:f>IF(AND('Manual Data'!AB68="N",'Manual Data'!AC68="N"),1,0)</x:f>
        <x:v>0</x:v>
      </x:c>
      <x:c r="AB68" s="25" t="n">
        <x:f>IF(AND(D68=1,E68=1),1,0)</x:f>
        <x:v>0</x:v>
      </x:c>
      <x:c r="AC68" s="25" t="n">
        <x:f>IF(AND(D68=0,E68=1),1,0)</x:f>
        <x:v>1</x:v>
      </x:c>
      <x:c r="AD68" s="25" t="n">
        <x:f>IF(AND(D68=1,E68=0),1,0)</x:f>
        <x:v>0</x:v>
      </x:c>
      <x:c r="AE68" s="25" t="n">
        <x:f>IF(AND(D68=0,E68=0),1,0)</x:f>
        <x:v>0</x:v>
      </x:c>
      <x:c r="AF68" s="25" t="n">
        <x:f>IF(AND(H68=1,I68=1),1,0)</x:f>
        <x:v>0</x:v>
      </x:c>
      <x:c r="AG68" s="25" t="n">
        <x:f>IF(AND(H68=0,I68=1),1,0)</x:f>
        <x:v>0</x:v>
      </x:c>
      <x:c r="AH68" s="25" t="n">
        <x:f>IF(AND('Manual Data'!J68="Y",'Manual Data'!M68="N"),1,0)</x:f>
        <x:v>1</x:v>
      </x:c>
      <x:c r="AI68" s="25" t="n">
        <x:f>IF(AND('Manual Data'!J68="Y",'Manual Data'!L68="N"),1,0)</x:f>
        <x:v>1</x:v>
      </x:c>
      <x:c r="AJ68" s="25" t="n">
        <x:f>IF(AND('Manual Data'!O68="N",'Manual Data'!Q68="N"),1,0)</x:f>
        <x:v>0</x:v>
      </x:c>
      <x:c r="AK68" s="25" t="n">
        <x:f>IF(AND('Manual Data'!J68="Y",'Manual Data'!K68="Y"),1,0)</x:f>
        <x:v>0</x:v>
      </x:c>
      <x:c r="AL68" s="25" t="n">
        <x:f>IF(AND('Manual Data'!J68="Y",'Manual Data'!K68="Y",'Manual Data'!L68="Y"),1,0)</x:f>
        <x:v>0</x:v>
      </x:c>
      <x:c r="AM68" s="25" t="n">
        <x:f>IF(AND(D68=1,'Manual Data'!N68="Y"),1,0)</x:f>
        <x:v>0</x:v>
      </x:c>
    </x:row>
    <x:row r="69">
      <x:c r="A69" s="24" t="str">
        <x:f>'Manual Data'!A69</x:f>
        <x:v>065</x:v>
      </x:c>
      <x:c r="B69" s="25" t="str">
        <x:f>'Manual Data'!B69</x:f>
        <x:v>Non-surgical</x:v>
      </x:c>
      <x:c r="C69" s="25" t="n">
        <x:f>IF(OR('Manual Data'!O69="Y",'Manual Data'!Q69="Y"),1,0)</x:f>
        <x:v>0</x:v>
      </x:c>
      <x:c r="D69" s="25" t="n">
        <x:f>IF(AND('Manual Data'!J69="Y",'Manual Data'!K69="Y",'Manual Data'!L69="Y",'Manual Data'!M69="Y"),1,0)</x:f>
        <x:v>0</x:v>
      </x:c>
      <x:c r="E69" s="25" t="n">
        <x:f>IF(OR('Manual Data'!AS69="Y",'Manual Data'!AT69="Y",'Manual Data'!AU69="Y",'Manual Data'!AV69="Y",'Manual Data'!AW69="Y"),1,0)</x:f>
        <x:v>1</x:v>
      </x:c>
      <x:c r="F69" s="25" t="n">
        <x:f>IF(OR('Manual Data'!AB69="Y",'Manual Data'!AC69="Y",'Manual Data'!AD69="Y",'Manual Data'!AE69="Y",'Manual Data'!AF69="Y"),1,0)</x:f>
        <x:v>1</x:v>
      </x:c>
      <x:c r="G69" s="25" t="n">
        <x:f>IF(OR('Manual Data'!AN69="Y",'Manual Data'!AO69="Y",'Manual Data'!AP69="Y",'Manual Data'!AQ69="Y"),1,0)</x:f>
        <x:v>1</x:v>
      </x:c>
      <x:c r="H69" s="25" t="n">
        <x:f>IF(OR('Manual Data'!R69="Y",'Manual Data'!S69="Y"),1,0)</x:f>
        <x:v>0</x:v>
      </x:c>
      <x:c r="I69" s="25" t="n">
        <x:f>IF(OR('Manual Data'!AO69="Y",'Manual Data'!AT69="Y"),1,0)</x:f>
        <x:v>0</x:v>
      </x:c>
      <x:c r="J69" s="25" t="n">
        <x:f>IF(OR('Manual Data'!AN69="Y",'Manual Data'!AS69="Y"),1,0)</x:f>
        <x:v>1</x:v>
      </x:c>
      <x:c r="K69" s="25" t="n">
        <x:f>IF(AND('Manual Data'!U69="Y",'Manual Data'!T69="Y",'Manual Data'!V69="Y"),1,0)</x:f>
        <x:v>0</x:v>
      </x:c>
      <x:c r="L69" s="25" t="n">
        <x:f>IF(AND('Manual Data'!M69="N",'Manual Data'!L69="N"),1,0)</x:f>
        <x:v>1</x:v>
      </x:c>
      <x:c r="M69" s="25" t="n">
        <x:f>IF(OR('Manual Data'!Y69="Y",'Manual Data'!Z69="Y"),1,0)</x:f>
        <x:v>0</x:v>
      </x:c>
      <x:c r="N69" s="25" t="n">
        <x:f>IF(AND('Manual Data'!H69="Y",'Manual Data'!I69="Y",E69=1),1,0)</x:f>
        <x:v>0</x:v>
      </x:c>
      <x:c r="O69" s="25" t="n">
        <x:f>IF(AND('Manual Data'!H69="Y",D69=1,E69=1),1,0)</x:f>
        <x:v>0</x:v>
      </x:c>
      <x:c r="P69" s="25" t="n">
        <x:f>IF(AND(O69=1,C69=1),1,0)</x:f>
        <x:v>0</x:v>
      </x:c>
      <x:c r="Q69" s="25" t="n">
        <x:f>IF(AND('Manual Data'!B69="Non-surgical",'Manual Data'!I69="Y",C69=1,J69=1,E69=1),1,0)</x:f>
        <x:v>0</x:v>
      </x:c>
      <x:c r="R69" s="25" t="n">
        <x:f>IF(AND(Q69=1,D69=0),1,0)</x:f>
        <x:v>0</x:v>
      </x:c>
      <x:c r="S69" s="25" t="n">
        <x:f>IF(AND(Q69=1,D69=1),1,0)</x:f>
        <x:v>0</x:v>
      </x:c>
      <x:c r="T69" s="25" t="n">
        <x:f>IF(AND(Q69=1,L69=1),1,0)</x:f>
        <x:v>0</x:v>
      </x:c>
      <x:c r="U69" s="25" t="n">
        <x:f>IF(AND(Q69=1,'Manual Data'!T69="N"),1,0)</x:f>
        <x:v>0</x:v>
      </x:c>
      <x:c r="V69" s="25" t="n">
        <x:f>IF(AND(OR('Manual Data'!B69="Surgical",'Manual Data'!B69="Mixed"),'Manual Data'!I69="Y",I69=1,E69=1),1,0)</x:f>
        <x:v>0</x:v>
      </x:c>
      <x:c r="W69" s="25" t="n">
        <x:f>IF(AND(V69=1,H69=0),1,0)</x:f>
        <x:v>0</x:v>
      </x:c>
      <x:c r="X69" s="25" t="n">
        <x:f>IF(AND('Manual Data'!X69="Y",'Manual Data'!G69="N"),1,0)</x:f>
        <x:v>1</x:v>
      </x:c>
      <x:c r="Y69" s="25" t="n">
        <x:f>IF(AND('Manual Data'!U69="Y",'Manual Data'!V69="N"),1,0)</x:f>
        <x:v>1</x:v>
      </x:c>
      <x:c r="Z69" s="25" t="n">
        <x:f>IF('Manual Data'!U69="N",1,0)</x:f>
        <x:v>0</x:v>
      </x:c>
      <x:c r="AA69" s="25" t="n">
        <x:f>IF(AND('Manual Data'!AB69="N",'Manual Data'!AC69="N"),1,0)</x:f>
        <x:v>1</x:v>
      </x:c>
      <x:c r="AB69" s="25" t="n">
        <x:f>IF(AND(D69=1,E69=1),1,0)</x:f>
        <x:v>0</x:v>
      </x:c>
      <x:c r="AC69" s="25" t="n">
        <x:f>IF(AND(D69=0,E69=1),1,0)</x:f>
        <x:v>1</x:v>
      </x:c>
      <x:c r="AD69" s="25" t="n">
        <x:f>IF(AND(D69=1,E69=0),1,0)</x:f>
        <x:v>0</x:v>
      </x:c>
      <x:c r="AE69" s="25" t="n">
        <x:f>IF(AND(D69=0,E69=0),1,0)</x:f>
        <x:v>0</x:v>
      </x:c>
      <x:c r="AF69" s="25" t="n">
        <x:f>IF(AND(H69=1,I69=1),1,0)</x:f>
        <x:v>0</x:v>
      </x:c>
      <x:c r="AG69" s="25" t="n">
        <x:f>IF(AND(H69=0,I69=1),1,0)</x:f>
        <x:v>0</x:v>
      </x:c>
      <x:c r="AH69" s="25" t="n">
        <x:f>IF(AND('Manual Data'!J69="Y",'Manual Data'!M69="N"),1,0)</x:f>
        <x:v>1</x:v>
      </x:c>
      <x:c r="AI69" s="25" t="n">
        <x:f>IF(AND('Manual Data'!J69="Y",'Manual Data'!L69="N"),1,0)</x:f>
        <x:v>1</x:v>
      </x:c>
      <x:c r="AJ69" s="25" t="n">
        <x:f>IF(AND('Manual Data'!O69="N",'Manual Data'!Q69="N"),1,0)</x:f>
        <x:v>1</x:v>
      </x:c>
      <x:c r="AK69" s="25" t="n">
        <x:f>IF(AND('Manual Data'!J69="Y",'Manual Data'!K69="Y"),1,0)</x:f>
        <x:v>1</x:v>
      </x:c>
      <x:c r="AL69" s="25" t="n">
        <x:f>IF(AND('Manual Data'!J69="Y",'Manual Data'!K69="Y",'Manual Data'!L69="Y"),1,0)</x:f>
        <x:v>0</x:v>
      </x:c>
      <x:c r="AM69" s="25" t="n">
        <x:f>IF(AND(D69=1,'Manual Data'!N69="Y"),1,0)</x:f>
        <x:v>0</x:v>
      </x:c>
    </x:row>
    <x:row r="70">
      <x:c r="A70" s="24" t="str">
        <x:f>'Manual Data'!A70</x:f>
        <x:v>066</x:v>
      </x:c>
      <x:c r="B70" s="25" t="str">
        <x:f>'Manual Data'!B70</x:f>
        <x:v>Surgical</x:v>
      </x:c>
      <x:c r="C70" s="25" t="n">
        <x:f>IF(OR('Manual Data'!O70="Y",'Manual Data'!Q70="Y"),1,0)</x:f>
        <x:v>1</x:v>
      </x:c>
      <x:c r="D70" s="25" t="n">
        <x:f>IF(AND('Manual Data'!J70="Y",'Manual Data'!K70="Y",'Manual Data'!L70="Y",'Manual Data'!M70="Y"),1,0)</x:f>
        <x:v>1</x:v>
      </x:c>
      <x:c r="E70" s="25" t="n">
        <x:f>IF(OR('Manual Data'!AS70="Y",'Manual Data'!AT70="Y",'Manual Data'!AU70="Y",'Manual Data'!AV70="Y",'Manual Data'!AW70="Y"),1,0)</x:f>
        <x:v>1</x:v>
      </x:c>
      <x:c r="F70" s="25" t="n">
        <x:f>IF(OR('Manual Data'!AB70="Y",'Manual Data'!AC70="Y",'Manual Data'!AD70="Y",'Manual Data'!AE70="Y",'Manual Data'!AF70="Y"),1,0)</x:f>
        <x:v>1</x:v>
      </x:c>
      <x:c r="G70" s="25" t="n">
        <x:f>IF(OR('Manual Data'!AN70="Y",'Manual Data'!AO70="Y",'Manual Data'!AP70="Y",'Manual Data'!AQ70="Y"),1,0)</x:f>
        <x:v>1</x:v>
      </x:c>
      <x:c r="H70" s="25" t="n">
        <x:f>IF(OR('Manual Data'!R70="Y",'Manual Data'!S70="Y"),1,0)</x:f>
        <x:v>1</x:v>
      </x:c>
      <x:c r="I70" s="25" t="n">
        <x:f>IF(OR('Manual Data'!AO70="Y",'Manual Data'!AT70="Y"),1,0)</x:f>
        <x:v>1</x:v>
      </x:c>
      <x:c r="J70" s="25" t="n">
        <x:f>IF(OR('Manual Data'!AN70="Y",'Manual Data'!AS70="Y"),1,0)</x:f>
        <x:v>0</x:v>
      </x:c>
      <x:c r="K70" s="25" t="n">
        <x:f>IF(AND('Manual Data'!U70="Y",'Manual Data'!T70="Y",'Manual Data'!V70="Y"),1,0)</x:f>
        <x:v>1</x:v>
      </x:c>
      <x:c r="L70" s="25" t="n">
        <x:f>IF(AND('Manual Data'!M70="N",'Manual Data'!L70="N"),1,0)</x:f>
        <x:v>0</x:v>
      </x:c>
      <x:c r="M70" s="25" t="n">
        <x:f>IF(OR('Manual Data'!Y70="Y",'Manual Data'!Z70="Y"),1,0)</x:f>
        <x:v>0</x:v>
      </x:c>
      <x:c r="N70" s="25" t="n">
        <x:f>IF(AND('Manual Data'!H70="Y",'Manual Data'!I70="Y",E70=1),1,0)</x:f>
        <x:v>1</x:v>
      </x:c>
      <x:c r="O70" s="25" t="n">
        <x:f>IF(AND('Manual Data'!H70="Y",D70=1,E70=1),1,0)</x:f>
        <x:v>1</x:v>
      </x:c>
      <x:c r="P70" s="25" t="n">
        <x:f>IF(AND(O70=1,C70=1),1,0)</x:f>
        <x:v>1</x:v>
      </x:c>
      <x:c r="Q70" s="25" t="n">
        <x:f>IF(AND('Manual Data'!B70="Non-surgical",'Manual Data'!I70="Y",C70=1,J70=1,E70=1),1,0)</x:f>
        <x:v>0</x:v>
      </x:c>
      <x:c r="R70" s="25" t="n">
        <x:f>IF(AND(Q70=1,D70=0),1,0)</x:f>
        <x:v>0</x:v>
      </x:c>
      <x:c r="S70" s="25" t="n">
        <x:f>IF(AND(Q70=1,D70=1),1,0)</x:f>
        <x:v>0</x:v>
      </x:c>
      <x:c r="T70" s="25" t="n">
        <x:f>IF(AND(Q70=1,L70=1),1,0)</x:f>
        <x:v>0</x:v>
      </x:c>
      <x:c r="U70" s="25" t="n">
        <x:f>IF(AND(Q70=1,'Manual Data'!T70="N"),1,0)</x:f>
        <x:v>0</x:v>
      </x:c>
      <x:c r="V70" s="25" t="n">
        <x:f>IF(AND(OR('Manual Data'!B70="Surgical",'Manual Data'!B70="Mixed"),'Manual Data'!I70="Y",I70=1,E70=1),1,0)</x:f>
        <x:v>1</x:v>
      </x:c>
      <x:c r="W70" s="25" t="n">
        <x:f>IF(AND(V70=1,H70=0),1,0)</x:f>
        <x:v>0</x:v>
      </x:c>
      <x:c r="X70" s="25" t="n">
        <x:f>IF(AND('Manual Data'!X70="Y",'Manual Data'!G70="N"),1,0)</x:f>
        <x:v>1</x:v>
      </x:c>
      <x:c r="Y70" s="25" t="n">
        <x:f>IF(AND('Manual Data'!U70="Y",'Manual Data'!V70="N"),1,0)</x:f>
        <x:v>0</x:v>
      </x:c>
      <x:c r="Z70" s="25" t="n">
        <x:f>IF('Manual Data'!U70="N",1,0)</x:f>
        <x:v>0</x:v>
      </x:c>
      <x:c r="AA70" s="25" t="n">
        <x:f>IF(AND('Manual Data'!AB70="N",'Manual Data'!AC70="N"),1,0)</x:f>
        <x:v>1</x:v>
      </x:c>
      <x:c r="AB70" s="25" t="n">
        <x:f>IF(AND(D70=1,E70=1),1,0)</x:f>
        <x:v>1</x:v>
      </x:c>
      <x:c r="AC70" s="25" t="n">
        <x:f>IF(AND(D70=0,E70=1),1,0)</x:f>
        <x:v>0</x:v>
      </x:c>
      <x:c r="AD70" s="25" t="n">
        <x:f>IF(AND(D70=1,E70=0),1,0)</x:f>
        <x:v>0</x:v>
      </x:c>
      <x:c r="AE70" s="25" t="n">
        <x:f>IF(AND(D70=0,E70=0),1,0)</x:f>
        <x:v>0</x:v>
      </x:c>
      <x:c r="AF70" s="25" t="n">
        <x:f>IF(AND(H70=1,I70=1),1,0)</x:f>
        <x:v>1</x:v>
      </x:c>
      <x:c r="AG70" s="25" t="n">
        <x:f>IF(AND(H70=0,I70=1),1,0)</x:f>
        <x:v>0</x:v>
      </x:c>
      <x:c r="AH70" s="25" t="n">
        <x:f>IF(AND('Manual Data'!J70="Y",'Manual Data'!M70="N"),1,0)</x:f>
        <x:v>0</x:v>
      </x:c>
      <x:c r="AI70" s="25" t="n">
        <x:f>IF(AND('Manual Data'!J70="Y",'Manual Data'!L70="N"),1,0)</x:f>
        <x:v>0</x:v>
      </x:c>
      <x:c r="AJ70" s="25" t="n">
        <x:f>IF(AND('Manual Data'!O70="N",'Manual Data'!Q70="N"),1,0)</x:f>
        <x:v>0</x:v>
      </x:c>
      <x:c r="AK70" s="25" t="n">
        <x:f>IF(AND('Manual Data'!J70="Y",'Manual Data'!K70="Y"),1,0)</x:f>
        <x:v>1</x:v>
      </x:c>
      <x:c r="AL70" s="25" t="n">
        <x:f>IF(AND('Manual Data'!J70="Y",'Manual Data'!K70="Y",'Manual Data'!L70="Y"),1,0)</x:f>
        <x:v>1</x:v>
      </x:c>
      <x:c r="AM70" s="25" t="n">
        <x:f>IF(AND(D70=1,'Manual Data'!N70="Y"),1,0)</x:f>
        <x:v>0</x:v>
      </x:c>
    </x:row>
    <x:row r="71">
      <x:c r="A71" s="24" t="str">
        <x:f>'Manual Data'!A71</x:f>
        <x:v>067</x:v>
      </x:c>
      <x:c r="B71" s="25" t="str">
        <x:f>'Manual Data'!B71</x:f>
        <x:v>Non-surgical</x:v>
      </x:c>
      <x:c r="C71" s="25" t="n">
        <x:f>IF(OR('Manual Data'!O71="Y",'Manual Data'!Q71="Y"),1,0)</x:f>
        <x:v>1</x:v>
      </x:c>
      <x:c r="D71" s="25" t="n">
        <x:f>IF(AND('Manual Data'!J71="Y",'Manual Data'!K71="Y",'Manual Data'!L71="Y",'Manual Data'!M71="Y"),1,0)</x:f>
        <x:v>1</x:v>
      </x:c>
      <x:c r="E71" s="25" t="n">
        <x:f>IF(OR('Manual Data'!AS71="Y",'Manual Data'!AT71="Y",'Manual Data'!AU71="Y",'Manual Data'!AV71="Y",'Manual Data'!AW71="Y"),1,0)</x:f>
        <x:v>1</x:v>
      </x:c>
      <x:c r="F71" s="25" t="n">
        <x:f>IF(OR('Manual Data'!AB71="Y",'Manual Data'!AC71="Y",'Manual Data'!AD71="Y",'Manual Data'!AE71="Y",'Manual Data'!AF71="Y"),1,0)</x:f>
        <x:v>1</x:v>
      </x:c>
      <x:c r="G71" s="25" t="n">
        <x:f>IF(OR('Manual Data'!AN71="Y",'Manual Data'!AO71="Y",'Manual Data'!AP71="Y",'Manual Data'!AQ71="Y"),1,0)</x:f>
        <x:v>1</x:v>
      </x:c>
      <x:c r="H71" s="25" t="n">
        <x:f>IF(OR('Manual Data'!R71="Y",'Manual Data'!S71="Y"),1,0)</x:f>
        <x:v>1</x:v>
      </x:c>
      <x:c r="I71" s="25" t="n">
        <x:f>IF(OR('Manual Data'!AO71="Y",'Manual Data'!AT71="Y"),1,0)</x:f>
        <x:v>0</x:v>
      </x:c>
      <x:c r="J71" s="25" t="n">
        <x:f>IF(OR('Manual Data'!AN71="Y",'Manual Data'!AS71="Y"),1,0)</x:f>
        <x:v>1</x:v>
      </x:c>
      <x:c r="K71" s="25" t="n">
        <x:f>IF(AND('Manual Data'!U71="Y",'Manual Data'!T71="Y",'Manual Data'!V71="Y"),1,0)</x:f>
        <x:v>0</x:v>
      </x:c>
      <x:c r="L71" s="25" t="n">
        <x:f>IF(AND('Manual Data'!M71="N",'Manual Data'!L71="N"),1,0)</x:f>
        <x:v>0</x:v>
      </x:c>
      <x:c r="M71" s="25" t="n">
        <x:f>IF(OR('Manual Data'!Y71="Y",'Manual Data'!Z71="Y"),1,0)</x:f>
        <x:v>0</x:v>
      </x:c>
      <x:c r="N71" s="25" t="n">
        <x:f>IF(AND('Manual Data'!H71="Y",'Manual Data'!I71="Y",E71=1),1,0)</x:f>
        <x:v>0</x:v>
      </x:c>
      <x:c r="O71" s="25" t="n">
        <x:f>IF(AND('Manual Data'!H71="Y",D71=1,E71=1),1,0)</x:f>
        <x:v>0</x:v>
      </x:c>
      <x:c r="P71" s="25" t="n">
        <x:f>IF(AND(O71=1,C71=1),1,0)</x:f>
        <x:v>0</x:v>
      </x:c>
      <x:c r="Q71" s="25" t="n">
        <x:f>IF(AND('Manual Data'!B71="Non-surgical",'Manual Data'!I71="Y",C71=1,J71=1,E71=1),1,0)</x:f>
        <x:v>1</x:v>
      </x:c>
      <x:c r="R71" s="25" t="n">
        <x:f>IF(AND(Q71=1,D71=0),1,0)</x:f>
        <x:v>0</x:v>
      </x:c>
      <x:c r="S71" s="25" t="n">
        <x:f>IF(AND(Q71=1,D71=1),1,0)</x:f>
        <x:v>1</x:v>
      </x:c>
      <x:c r="T71" s="25" t="n">
        <x:f>IF(AND(Q71=1,L71=1),1,0)</x:f>
        <x:v>0</x:v>
      </x:c>
      <x:c r="U71" s="25" t="n">
        <x:f>IF(AND(Q71=1,'Manual Data'!T71="N"),1,0)</x:f>
        <x:v>1</x:v>
      </x:c>
      <x:c r="V71" s="25" t="n">
        <x:f>IF(AND(OR('Manual Data'!B71="Surgical",'Manual Data'!B71="Mixed"),'Manual Data'!I71="Y",I71=1,E71=1),1,0)</x:f>
        <x:v>0</x:v>
      </x:c>
      <x:c r="W71" s="25" t="n">
        <x:f>IF(AND(V71=1,H71=0),1,0)</x:f>
        <x:v>0</x:v>
      </x:c>
      <x:c r="X71" s="25" t="n">
        <x:f>IF(AND('Manual Data'!X71="Y",'Manual Data'!G71="N"),1,0)</x:f>
        <x:v>1</x:v>
      </x:c>
      <x:c r="Y71" s="25" t="n">
        <x:f>IF(AND('Manual Data'!U71="Y",'Manual Data'!V71="N"),1,0)</x:f>
        <x:v>0</x:v>
      </x:c>
      <x:c r="Z71" s="25" t="n">
        <x:f>IF('Manual Data'!U71="N",1,0)</x:f>
        <x:v>1</x:v>
      </x:c>
      <x:c r="AA71" s="25" t="n">
        <x:f>IF(AND('Manual Data'!AB71="N",'Manual Data'!AC71="N"),1,0)</x:f>
        <x:v>1</x:v>
      </x:c>
      <x:c r="AB71" s="25" t="n">
        <x:f>IF(AND(D71=1,E71=1),1,0)</x:f>
        <x:v>1</x:v>
      </x:c>
      <x:c r="AC71" s="25" t="n">
        <x:f>IF(AND(D71=0,E71=1),1,0)</x:f>
        <x:v>0</x:v>
      </x:c>
      <x:c r="AD71" s="25" t="n">
        <x:f>IF(AND(D71=1,E71=0),1,0)</x:f>
        <x:v>0</x:v>
      </x:c>
      <x:c r="AE71" s="25" t="n">
        <x:f>IF(AND(D71=0,E71=0),1,0)</x:f>
        <x:v>0</x:v>
      </x:c>
      <x:c r="AF71" s="25" t="n">
        <x:f>IF(AND(H71=1,I71=1),1,0)</x:f>
        <x:v>0</x:v>
      </x:c>
      <x:c r="AG71" s="25" t="n">
        <x:f>IF(AND(H71=0,I71=1),1,0)</x:f>
        <x:v>0</x:v>
      </x:c>
      <x:c r="AH71" s="25" t="n">
        <x:f>IF(AND('Manual Data'!J71="Y",'Manual Data'!M71="N"),1,0)</x:f>
        <x:v>0</x:v>
      </x:c>
      <x:c r="AI71" s="25" t="n">
        <x:f>IF(AND('Manual Data'!J71="Y",'Manual Data'!L71="N"),1,0)</x:f>
        <x:v>0</x:v>
      </x:c>
      <x:c r="AJ71" s="25" t="n">
        <x:f>IF(AND('Manual Data'!O71="N",'Manual Data'!Q71="N"),1,0)</x:f>
        <x:v>0</x:v>
      </x:c>
      <x:c r="AK71" s="25" t="n">
        <x:f>IF(AND('Manual Data'!J71="Y",'Manual Data'!K71="Y"),1,0)</x:f>
        <x:v>1</x:v>
      </x:c>
      <x:c r="AL71" s="25" t="n">
        <x:f>IF(AND('Manual Data'!J71="Y",'Manual Data'!K71="Y",'Manual Data'!L71="Y"),1,0)</x:f>
        <x:v>1</x:v>
      </x:c>
      <x:c r="AM71" s="25" t="n">
        <x:f>IF(AND(D71=1,'Manual Data'!N71="Y"),1,0)</x:f>
        <x:v>0</x:v>
      </x:c>
    </x:row>
    <x:row r="72">
      <x:c r="A72" s="24" t="str">
        <x:f>'Manual Data'!A72</x:f>
        <x:v>068</x:v>
      </x:c>
      <x:c r="B72" s="25" t="str">
        <x:f>'Manual Data'!B72</x:f>
        <x:v>Non-surgical</x:v>
      </x:c>
      <x:c r="C72" s="25" t="n">
        <x:f>IF(OR('Manual Data'!O72="Y",'Manual Data'!Q72="Y"),1,0)</x:f>
        <x:v>1</x:v>
      </x:c>
      <x:c r="D72" s="25" t="n">
        <x:f>IF(AND('Manual Data'!J72="Y",'Manual Data'!K72="Y",'Manual Data'!L72="Y",'Manual Data'!M72="Y"),1,0)</x:f>
        <x:v>0</x:v>
      </x:c>
      <x:c r="E72" s="25" t="n">
        <x:f>IF(OR('Manual Data'!AS72="Y",'Manual Data'!AT72="Y",'Manual Data'!AU72="Y",'Manual Data'!AV72="Y",'Manual Data'!AW72="Y"),1,0)</x:f>
        <x:v>1</x:v>
      </x:c>
      <x:c r="F72" s="25" t="n">
        <x:f>IF(OR('Manual Data'!AB72="Y",'Manual Data'!AC72="Y",'Manual Data'!AD72="Y",'Manual Data'!AE72="Y",'Manual Data'!AF72="Y"),1,0)</x:f>
        <x:v>1</x:v>
      </x:c>
      <x:c r="G72" s="25" t="n">
        <x:f>IF(OR('Manual Data'!AN72="Y",'Manual Data'!AO72="Y",'Manual Data'!AP72="Y",'Manual Data'!AQ72="Y"),1,0)</x:f>
        <x:v>1</x:v>
      </x:c>
      <x:c r="H72" s="25" t="n">
        <x:f>IF(OR('Manual Data'!R72="Y",'Manual Data'!S72="Y"),1,0)</x:f>
        <x:v>1</x:v>
      </x:c>
      <x:c r="I72" s="25" t="n">
        <x:f>IF(OR('Manual Data'!AO72="Y",'Manual Data'!AT72="Y"),1,0)</x:f>
        <x:v>0</x:v>
      </x:c>
      <x:c r="J72" s="25" t="n">
        <x:f>IF(OR('Manual Data'!AN72="Y",'Manual Data'!AS72="Y"),1,0)</x:f>
        <x:v>1</x:v>
      </x:c>
      <x:c r="K72" s="25" t="n">
        <x:f>IF(AND('Manual Data'!U72="Y",'Manual Data'!T72="Y",'Manual Data'!V72="Y"),1,0)</x:f>
        <x:v>0</x:v>
      </x:c>
      <x:c r="L72" s="25" t="n">
        <x:f>IF(AND('Manual Data'!M72="N",'Manual Data'!L72="N"),1,0)</x:f>
        <x:v>1</x:v>
      </x:c>
      <x:c r="M72" s="25" t="n">
        <x:f>IF(OR('Manual Data'!Y72="Y",'Manual Data'!Z72="Y"),1,0)</x:f>
        <x:v>0</x:v>
      </x:c>
      <x:c r="N72" s="25" t="n">
        <x:f>IF(AND('Manual Data'!H72="Y",'Manual Data'!I72="Y",E72=1),1,0)</x:f>
        <x:v>0</x:v>
      </x:c>
      <x:c r="O72" s="25" t="n">
        <x:f>IF(AND('Manual Data'!H72="Y",D72=1,E72=1),1,0)</x:f>
        <x:v>0</x:v>
      </x:c>
      <x:c r="P72" s="25" t="n">
        <x:f>IF(AND(O72=1,C72=1),1,0)</x:f>
        <x:v>0</x:v>
      </x:c>
      <x:c r="Q72" s="25" t="n">
        <x:f>IF(AND('Manual Data'!B72="Non-surgical",'Manual Data'!I72="Y",C72=1,J72=1,E72=1),1,0)</x:f>
        <x:v>1</x:v>
      </x:c>
      <x:c r="R72" s="25" t="n">
        <x:f>IF(AND(Q72=1,D72=0),1,0)</x:f>
        <x:v>1</x:v>
      </x:c>
      <x:c r="S72" s="25" t="n">
        <x:f>IF(AND(Q72=1,D72=1),1,0)</x:f>
        <x:v>0</x:v>
      </x:c>
      <x:c r="T72" s="25" t="n">
        <x:f>IF(AND(Q72=1,L72=1),1,0)</x:f>
        <x:v>1</x:v>
      </x:c>
      <x:c r="U72" s="25" t="n">
        <x:f>IF(AND(Q72=1,'Manual Data'!T72="N"),1,0)</x:f>
        <x:v>1</x:v>
      </x:c>
      <x:c r="V72" s="25" t="n">
        <x:f>IF(AND(OR('Manual Data'!B72="Surgical",'Manual Data'!B72="Mixed"),'Manual Data'!I72="Y",I72=1,E72=1),1,0)</x:f>
        <x:v>0</x:v>
      </x:c>
      <x:c r="W72" s="25" t="n">
        <x:f>IF(AND(V72=1,H72=0),1,0)</x:f>
        <x:v>0</x:v>
      </x:c>
      <x:c r="X72" s="25" t="n">
        <x:f>IF(AND('Manual Data'!X72="Y",'Manual Data'!G72="N"),1,0)</x:f>
        <x:v>1</x:v>
      </x:c>
      <x:c r="Y72" s="25" t="n">
        <x:f>IF(AND('Manual Data'!U72="Y",'Manual Data'!V72="N"),1,0)</x:f>
        <x:v>0</x:v>
      </x:c>
      <x:c r="Z72" s="25" t="n">
        <x:f>IF('Manual Data'!U72="N",1,0)</x:f>
        <x:v>1</x:v>
      </x:c>
      <x:c r="AA72" s="25" t="n">
        <x:f>IF(AND('Manual Data'!AB72="N",'Manual Data'!AC72="N"),1,0)</x:f>
        <x:v>0</x:v>
      </x:c>
      <x:c r="AB72" s="25" t="n">
        <x:f>IF(AND(D72=1,E72=1),1,0)</x:f>
        <x:v>0</x:v>
      </x:c>
      <x:c r="AC72" s="25" t="n">
        <x:f>IF(AND(D72=0,E72=1),1,0)</x:f>
        <x:v>1</x:v>
      </x:c>
      <x:c r="AD72" s="25" t="n">
        <x:f>IF(AND(D72=1,E72=0),1,0)</x:f>
        <x:v>0</x:v>
      </x:c>
      <x:c r="AE72" s="25" t="n">
        <x:f>IF(AND(D72=0,E72=0),1,0)</x:f>
        <x:v>0</x:v>
      </x:c>
      <x:c r="AF72" s="25" t="n">
        <x:f>IF(AND(H72=1,I72=1),1,0)</x:f>
        <x:v>0</x:v>
      </x:c>
      <x:c r="AG72" s="25" t="n">
        <x:f>IF(AND(H72=0,I72=1),1,0)</x:f>
        <x:v>0</x:v>
      </x:c>
      <x:c r="AH72" s="25" t="n">
        <x:f>IF(AND('Manual Data'!J72="Y",'Manual Data'!M72="N"),1,0)</x:f>
        <x:v>1</x:v>
      </x:c>
      <x:c r="AI72" s="25" t="n">
        <x:f>IF(AND('Manual Data'!J72="Y",'Manual Data'!L72="N"),1,0)</x:f>
        <x:v>1</x:v>
      </x:c>
      <x:c r="AJ72" s="25" t="n">
        <x:f>IF(AND('Manual Data'!O72="N",'Manual Data'!Q72="N"),1,0)</x:f>
        <x:v>0</x:v>
      </x:c>
      <x:c r="AK72" s="25" t="n">
        <x:f>IF(AND('Manual Data'!J72="Y",'Manual Data'!K72="Y"),1,0)</x:f>
        <x:v>1</x:v>
      </x:c>
      <x:c r="AL72" s="25" t="n">
        <x:f>IF(AND('Manual Data'!J72="Y",'Manual Data'!K72="Y",'Manual Data'!L72="Y"),1,0)</x:f>
        <x:v>0</x:v>
      </x:c>
      <x:c r="AM72" s="25" t="n">
        <x:f>IF(AND(D72=1,'Manual Data'!N72="Y"),1,0)</x:f>
        <x:v>0</x:v>
      </x:c>
    </x:row>
    <x:row r="73">
      <x:c r="A73" s="24" t="str">
        <x:f>'Manual Data'!A73</x:f>
        <x:v>069</x:v>
      </x:c>
      <x:c r="B73" s="25" t="str">
        <x:f>'Manual Data'!B73</x:f>
        <x:v>Mixed</x:v>
      </x:c>
      <x:c r="C73" s="25" t="n">
        <x:f>IF(OR('Manual Data'!O73="Y",'Manual Data'!Q73="Y"),1,0)</x:f>
        <x:v>0</x:v>
      </x:c>
      <x:c r="D73" s="25" t="n">
        <x:f>IF(AND('Manual Data'!J73="Y",'Manual Data'!K73="Y",'Manual Data'!L73="Y",'Manual Data'!M73="Y"),1,0)</x:f>
        <x:v>1</x:v>
      </x:c>
      <x:c r="E73" s="25" t="n">
        <x:f>IF(OR('Manual Data'!AS73="Y",'Manual Data'!AT73="Y",'Manual Data'!AU73="Y",'Manual Data'!AV73="Y",'Manual Data'!AW73="Y"),1,0)</x:f>
        <x:v>1</x:v>
      </x:c>
      <x:c r="F73" s="25" t="n">
        <x:f>IF(OR('Manual Data'!AB73="Y",'Manual Data'!AC73="Y",'Manual Data'!AD73="Y",'Manual Data'!AE73="Y",'Manual Data'!AF73="Y"),1,0)</x:f>
        <x:v>1</x:v>
      </x:c>
      <x:c r="G73" s="25" t="n">
        <x:f>IF(OR('Manual Data'!AN73="Y",'Manual Data'!AO73="Y",'Manual Data'!AP73="Y",'Manual Data'!AQ73="Y"),1,0)</x:f>
        <x:v>1</x:v>
      </x:c>
      <x:c r="H73" s="25" t="n">
        <x:f>IF(OR('Manual Data'!R73="Y",'Manual Data'!S73="Y"),1,0)</x:f>
        <x:v>1</x:v>
      </x:c>
      <x:c r="I73" s="25" t="n">
        <x:f>IF(OR('Manual Data'!AO73="Y",'Manual Data'!AT73="Y"),1,0)</x:f>
        <x:v>1</x:v>
      </x:c>
      <x:c r="J73" s="25" t="n">
        <x:f>IF(OR('Manual Data'!AN73="Y",'Manual Data'!AS73="Y"),1,0)</x:f>
        <x:v>0</x:v>
      </x:c>
      <x:c r="K73" s="25" t="n">
        <x:f>IF(AND('Manual Data'!U73="Y",'Manual Data'!T73="Y",'Manual Data'!V73="Y"),1,0)</x:f>
        <x:v>1</x:v>
      </x:c>
      <x:c r="L73" s="25" t="n">
        <x:f>IF(AND('Manual Data'!M73="N",'Manual Data'!L73="N"),1,0)</x:f>
        <x:v>0</x:v>
      </x:c>
      <x:c r="M73" s="25" t="n">
        <x:f>IF(OR('Manual Data'!Y73="Y",'Manual Data'!Z73="Y"),1,0)</x:f>
        <x:v>0</x:v>
      </x:c>
      <x:c r="N73" s="25" t="n">
        <x:f>IF(AND('Manual Data'!H73="Y",'Manual Data'!I73="Y",E73=1),1,0)</x:f>
        <x:v>1</x:v>
      </x:c>
      <x:c r="O73" s="25" t="n">
        <x:f>IF(AND('Manual Data'!H73="Y",D73=1,E73=1),1,0)</x:f>
        <x:v>1</x:v>
      </x:c>
      <x:c r="P73" s="25" t="n">
        <x:f>IF(AND(O73=1,C73=1),1,0)</x:f>
        <x:v>0</x:v>
      </x:c>
      <x:c r="Q73" s="25" t="n">
        <x:f>IF(AND('Manual Data'!B73="Non-surgical",'Manual Data'!I73="Y",C73=1,J73=1,E73=1),1,0)</x:f>
        <x:v>0</x:v>
      </x:c>
      <x:c r="R73" s="25" t="n">
        <x:f>IF(AND(Q73=1,D73=0),1,0)</x:f>
        <x:v>0</x:v>
      </x:c>
      <x:c r="S73" s="25" t="n">
        <x:f>IF(AND(Q73=1,D73=1),1,0)</x:f>
        <x:v>0</x:v>
      </x:c>
      <x:c r="T73" s="25" t="n">
        <x:f>IF(AND(Q73=1,L73=1),1,0)</x:f>
        <x:v>0</x:v>
      </x:c>
      <x:c r="U73" s="25" t="n">
        <x:f>IF(AND(Q73=1,'Manual Data'!T73="N"),1,0)</x:f>
        <x:v>0</x:v>
      </x:c>
      <x:c r="V73" s="25" t="n">
        <x:f>IF(AND(OR('Manual Data'!B73="Surgical",'Manual Data'!B73="Mixed"),'Manual Data'!I73="Y",I73=1,E73=1),1,0)</x:f>
        <x:v>1</x:v>
      </x:c>
      <x:c r="W73" s="25" t="n">
        <x:f>IF(AND(V73=1,H73=0),1,0)</x:f>
        <x:v>0</x:v>
      </x:c>
      <x:c r="X73" s="25" t="n">
        <x:f>IF(AND('Manual Data'!X73="Y",'Manual Data'!G73="N"),1,0)</x:f>
        <x:v>1</x:v>
      </x:c>
      <x:c r="Y73" s="25" t="n">
        <x:f>IF(AND('Manual Data'!U73="Y",'Manual Data'!V73="N"),1,0)</x:f>
        <x:v>0</x:v>
      </x:c>
      <x:c r="Z73" s="25" t="n">
        <x:f>IF('Manual Data'!U73="N",1,0)</x:f>
        <x:v>0</x:v>
      </x:c>
      <x:c r="AA73" s="25" t="n">
        <x:f>IF(AND('Manual Data'!AB73="N",'Manual Data'!AC73="N"),1,0)</x:f>
        <x:v>0</x:v>
      </x:c>
      <x:c r="AB73" s="25" t="n">
        <x:f>IF(AND(D73=1,E73=1),1,0)</x:f>
        <x:v>1</x:v>
      </x:c>
      <x:c r="AC73" s="25" t="n">
        <x:f>IF(AND(D73=0,E73=1),1,0)</x:f>
        <x:v>0</x:v>
      </x:c>
      <x:c r="AD73" s="25" t="n">
        <x:f>IF(AND(D73=1,E73=0),1,0)</x:f>
        <x:v>0</x:v>
      </x:c>
      <x:c r="AE73" s="25" t="n">
        <x:f>IF(AND(D73=0,E73=0),1,0)</x:f>
        <x:v>0</x:v>
      </x:c>
      <x:c r="AF73" s="25" t="n">
        <x:f>IF(AND(H73=1,I73=1),1,0)</x:f>
        <x:v>1</x:v>
      </x:c>
      <x:c r="AG73" s="25" t="n">
        <x:f>IF(AND(H73=0,I73=1),1,0)</x:f>
        <x:v>0</x:v>
      </x:c>
      <x:c r="AH73" s="25" t="n">
        <x:f>IF(AND('Manual Data'!J73="Y",'Manual Data'!M73="N"),1,0)</x:f>
        <x:v>0</x:v>
      </x:c>
      <x:c r="AI73" s="25" t="n">
        <x:f>IF(AND('Manual Data'!J73="Y",'Manual Data'!L73="N"),1,0)</x:f>
        <x:v>0</x:v>
      </x:c>
      <x:c r="AJ73" s="25" t="n">
        <x:f>IF(AND('Manual Data'!O73="N",'Manual Data'!Q73="N"),1,0)</x:f>
        <x:v>1</x:v>
      </x:c>
      <x:c r="AK73" s="25" t="n">
        <x:f>IF(AND('Manual Data'!J73="Y",'Manual Data'!K73="Y"),1,0)</x:f>
        <x:v>1</x:v>
      </x:c>
      <x:c r="AL73" s="25" t="n">
        <x:f>IF(AND('Manual Data'!J73="Y",'Manual Data'!K73="Y",'Manual Data'!L73="Y"),1,0)</x:f>
        <x:v>1</x:v>
      </x:c>
      <x:c r="AM73" s="25" t="n">
        <x:f>IF(AND(D73=1,'Manual Data'!N73="Y"),1,0)</x:f>
        <x:v>0</x:v>
      </x:c>
    </x:row>
    <x:row r="74">
      <x:c r="A74" s="24" t="str">
        <x:f>'Manual Data'!A74</x:f>
        <x:v>070</x:v>
      </x:c>
      <x:c r="B74" s="25" t="str">
        <x:f>'Manual Data'!B74</x:f>
        <x:v>Mixed</x:v>
      </x:c>
      <x:c r="C74" s="25" t="n">
        <x:f>IF(OR('Manual Data'!O74="Y",'Manual Data'!Q74="Y"),1,0)</x:f>
        <x:v>0</x:v>
      </x:c>
      <x:c r="D74" s="25" t="n">
        <x:f>IF(AND('Manual Data'!J74="Y",'Manual Data'!K74="Y",'Manual Data'!L74="Y",'Manual Data'!M74="Y"),1,0)</x:f>
        <x:v>1</x:v>
      </x:c>
      <x:c r="E74" s="25" t="n">
        <x:f>IF(OR('Manual Data'!AS74="Y",'Manual Data'!AT74="Y",'Manual Data'!AU74="Y",'Manual Data'!AV74="Y",'Manual Data'!AW74="Y"),1,0)</x:f>
        <x:v>1</x:v>
      </x:c>
      <x:c r="F74" s="25" t="n">
        <x:f>IF(OR('Manual Data'!AB74="Y",'Manual Data'!AC74="Y",'Manual Data'!AD74="Y",'Manual Data'!AE74="Y",'Manual Data'!AF74="Y"),1,0)</x:f>
        <x:v>1</x:v>
      </x:c>
      <x:c r="G74" s="25" t="n">
        <x:f>IF(OR('Manual Data'!AN74="Y",'Manual Data'!AO74="Y",'Manual Data'!AP74="Y",'Manual Data'!AQ74="Y"),1,0)</x:f>
        <x:v>1</x:v>
      </x:c>
      <x:c r="H74" s="25" t="n">
        <x:f>IF(OR('Manual Data'!R74="Y",'Manual Data'!S74="Y"),1,0)</x:f>
        <x:v>1</x:v>
      </x:c>
      <x:c r="I74" s="25" t="n">
        <x:f>IF(OR('Manual Data'!AO74="Y",'Manual Data'!AT74="Y"),1,0)</x:f>
        <x:v>1</x:v>
      </x:c>
      <x:c r="J74" s="25" t="n">
        <x:f>IF(OR('Manual Data'!AN74="Y",'Manual Data'!AS74="Y"),1,0)</x:f>
        <x:v>0</x:v>
      </x:c>
      <x:c r="K74" s="25" t="n">
        <x:f>IF(AND('Manual Data'!U74="Y",'Manual Data'!T74="Y",'Manual Data'!V74="Y"),1,0)</x:f>
        <x:v>1</x:v>
      </x:c>
      <x:c r="L74" s="25" t="n">
        <x:f>IF(AND('Manual Data'!M74="N",'Manual Data'!L74="N"),1,0)</x:f>
        <x:v>0</x:v>
      </x:c>
      <x:c r="M74" s="25" t="n">
        <x:f>IF(OR('Manual Data'!Y74="Y",'Manual Data'!Z74="Y"),1,0)</x:f>
        <x:v>1</x:v>
      </x:c>
      <x:c r="N74" s="25" t="n">
        <x:f>IF(AND('Manual Data'!H74="Y",'Manual Data'!I74="Y",E74=1),1,0)</x:f>
        <x:v>1</x:v>
      </x:c>
      <x:c r="O74" s="25" t="n">
        <x:f>IF(AND('Manual Data'!H74="Y",D74=1,E74=1),1,0)</x:f>
        <x:v>1</x:v>
      </x:c>
      <x:c r="P74" s="25" t="n">
        <x:f>IF(AND(O74=1,C74=1),1,0)</x:f>
        <x:v>0</x:v>
      </x:c>
      <x:c r="Q74" s="25" t="n">
        <x:f>IF(AND('Manual Data'!B74="Non-surgical",'Manual Data'!I74="Y",C74=1,J74=1,E74=1),1,0)</x:f>
        <x:v>0</x:v>
      </x:c>
      <x:c r="R74" s="25" t="n">
        <x:f>IF(AND(Q74=1,D74=0),1,0)</x:f>
        <x:v>0</x:v>
      </x:c>
      <x:c r="S74" s="25" t="n">
        <x:f>IF(AND(Q74=1,D74=1),1,0)</x:f>
        <x:v>0</x:v>
      </x:c>
      <x:c r="T74" s="25" t="n">
        <x:f>IF(AND(Q74=1,L74=1),1,0)</x:f>
        <x:v>0</x:v>
      </x:c>
      <x:c r="U74" s="25" t="n">
        <x:f>IF(AND(Q74=1,'Manual Data'!T74="N"),1,0)</x:f>
        <x:v>0</x:v>
      </x:c>
      <x:c r="V74" s="25" t="n">
        <x:f>IF(AND(OR('Manual Data'!B74="Surgical",'Manual Data'!B74="Mixed"),'Manual Data'!I74="Y",I74=1,E74=1),1,0)</x:f>
        <x:v>1</x:v>
      </x:c>
      <x:c r="W74" s="25" t="n">
        <x:f>IF(AND(V74=1,H74=0),1,0)</x:f>
        <x:v>0</x:v>
      </x:c>
      <x:c r="X74" s="25" t="n">
        <x:f>IF(AND('Manual Data'!X74="Y",'Manual Data'!G74="N"),1,0)</x:f>
        <x:v>0</x:v>
      </x:c>
      <x:c r="Y74" s="25" t="n">
        <x:f>IF(AND('Manual Data'!U74="Y",'Manual Data'!V74="N"),1,0)</x:f>
        <x:v>0</x:v>
      </x:c>
      <x:c r="Z74" s="25" t="n">
        <x:f>IF('Manual Data'!U74="N",1,0)</x:f>
        <x:v>0</x:v>
      </x:c>
      <x:c r="AA74" s="25" t="n">
        <x:f>IF(AND('Manual Data'!AB74="N",'Manual Data'!AC74="N"),1,0)</x:f>
        <x:v>1</x:v>
      </x:c>
      <x:c r="AB74" s="25" t="n">
        <x:f>IF(AND(D74=1,E74=1),1,0)</x:f>
        <x:v>1</x:v>
      </x:c>
      <x:c r="AC74" s="25" t="n">
        <x:f>IF(AND(D74=0,E74=1),1,0)</x:f>
        <x:v>0</x:v>
      </x:c>
      <x:c r="AD74" s="25" t="n">
        <x:f>IF(AND(D74=1,E74=0),1,0)</x:f>
        <x:v>0</x:v>
      </x:c>
      <x:c r="AE74" s="25" t="n">
        <x:f>IF(AND(D74=0,E74=0),1,0)</x:f>
        <x:v>0</x:v>
      </x:c>
      <x:c r="AF74" s="25" t="n">
        <x:f>IF(AND(H74=1,I74=1),1,0)</x:f>
        <x:v>1</x:v>
      </x:c>
      <x:c r="AG74" s="25" t="n">
        <x:f>IF(AND(H74=0,I74=1),1,0)</x:f>
        <x:v>0</x:v>
      </x:c>
      <x:c r="AH74" s="25" t="n">
        <x:f>IF(AND('Manual Data'!J74="Y",'Manual Data'!M74="N"),1,0)</x:f>
        <x:v>0</x:v>
      </x:c>
      <x:c r="AI74" s="25" t="n">
        <x:f>IF(AND('Manual Data'!J74="Y",'Manual Data'!L74="N"),1,0)</x:f>
        <x:v>0</x:v>
      </x:c>
      <x:c r="AJ74" s="25" t="n">
        <x:f>IF(AND('Manual Data'!O74="N",'Manual Data'!Q74="N"),1,0)</x:f>
        <x:v>1</x:v>
      </x:c>
      <x:c r="AK74" s="25" t="n">
        <x:f>IF(AND('Manual Data'!J74="Y",'Manual Data'!K74="Y"),1,0)</x:f>
        <x:v>1</x:v>
      </x:c>
      <x:c r="AL74" s="25" t="n">
        <x:f>IF(AND('Manual Data'!J74="Y",'Manual Data'!K74="Y",'Manual Data'!L74="Y"),1,0)</x:f>
        <x:v>1</x:v>
      </x:c>
      <x:c r="AM74" s="25" t="n">
        <x:f>IF(AND(D74=1,'Manual Data'!N74="Y"),1,0)</x:f>
        <x:v>1</x:v>
      </x:c>
    </x:row>
    <x:row r="75">
      <x:c r="A75" s="24" t="str">
        <x:f>'Manual Data'!A75</x:f>
        <x:v>071</x:v>
      </x:c>
      <x:c r="B75" s="25" t="str">
        <x:f>'Manual Data'!B75</x:f>
        <x:v>Surgical</x:v>
      </x:c>
      <x:c r="C75" s="25" t="n">
        <x:f>IF(OR('Manual Data'!O75="Y",'Manual Data'!Q75="Y"),1,0)</x:f>
        <x:v>1</x:v>
      </x:c>
      <x:c r="D75" s="25" t="n">
        <x:f>IF(AND('Manual Data'!J75="Y",'Manual Data'!K75="Y",'Manual Data'!L75="Y",'Manual Data'!M75="Y"),1,0)</x:f>
        <x:v>1</x:v>
      </x:c>
      <x:c r="E75" s="25" t="n">
        <x:f>IF(OR('Manual Data'!AS75="Y",'Manual Data'!AT75="Y",'Manual Data'!AU75="Y",'Manual Data'!AV75="Y",'Manual Data'!AW75="Y"),1,0)</x:f>
        <x:v>1</x:v>
      </x:c>
      <x:c r="F75" s="25" t="n">
        <x:f>IF(OR('Manual Data'!AB75="Y",'Manual Data'!AC75="Y",'Manual Data'!AD75="Y",'Manual Data'!AE75="Y",'Manual Data'!AF75="Y"),1,0)</x:f>
        <x:v>1</x:v>
      </x:c>
      <x:c r="G75" s="25" t="n">
        <x:f>IF(OR('Manual Data'!AN75="Y",'Manual Data'!AO75="Y",'Manual Data'!AP75="Y",'Manual Data'!AQ75="Y"),1,0)</x:f>
        <x:v>1</x:v>
      </x:c>
      <x:c r="H75" s="25" t="n">
        <x:f>IF(OR('Manual Data'!R75="Y",'Manual Data'!S75="Y"),1,0)</x:f>
        <x:v>1</x:v>
      </x:c>
      <x:c r="I75" s="25" t="n">
        <x:f>IF(OR('Manual Data'!AO75="Y",'Manual Data'!AT75="Y"),1,0)</x:f>
        <x:v>1</x:v>
      </x:c>
      <x:c r="J75" s="25" t="n">
        <x:f>IF(OR('Manual Data'!AN75="Y",'Manual Data'!AS75="Y"),1,0)</x:f>
        <x:v>1</x:v>
      </x:c>
      <x:c r="K75" s="25" t="n">
        <x:f>IF(AND('Manual Data'!U75="Y",'Manual Data'!T75="Y",'Manual Data'!V75="Y"),1,0)</x:f>
        <x:v>0</x:v>
      </x:c>
      <x:c r="L75" s="25" t="n">
        <x:f>IF(AND('Manual Data'!M75="N",'Manual Data'!L75="N"),1,0)</x:f>
        <x:v>0</x:v>
      </x:c>
      <x:c r="M75" s="25" t="n">
        <x:f>IF(OR('Manual Data'!Y75="Y",'Manual Data'!Z75="Y"),1,0)</x:f>
        <x:v>1</x:v>
      </x:c>
      <x:c r="N75" s="25" t="n">
        <x:f>IF(AND('Manual Data'!H75="Y",'Manual Data'!I75="Y",E75=1),1,0)</x:f>
        <x:v>1</x:v>
      </x:c>
      <x:c r="O75" s="25" t="n">
        <x:f>IF(AND('Manual Data'!H75="Y",D75=1,E75=1),1,0)</x:f>
        <x:v>1</x:v>
      </x:c>
      <x:c r="P75" s="25" t="n">
        <x:f>IF(AND(O75=1,C75=1),1,0)</x:f>
        <x:v>1</x:v>
      </x:c>
      <x:c r="Q75" s="25" t="n">
        <x:f>IF(AND('Manual Data'!B75="Non-surgical",'Manual Data'!I75="Y",C75=1,J75=1,E75=1),1,0)</x:f>
        <x:v>0</x:v>
      </x:c>
      <x:c r="R75" s="25" t="n">
        <x:f>IF(AND(Q75=1,D75=0),1,0)</x:f>
        <x:v>0</x:v>
      </x:c>
      <x:c r="S75" s="25" t="n">
        <x:f>IF(AND(Q75=1,D75=1),1,0)</x:f>
        <x:v>0</x:v>
      </x:c>
      <x:c r="T75" s="25" t="n">
        <x:f>IF(AND(Q75=1,L75=1),1,0)</x:f>
        <x:v>0</x:v>
      </x:c>
      <x:c r="U75" s="25" t="n">
        <x:f>IF(AND(Q75=1,'Manual Data'!T75="N"),1,0)</x:f>
        <x:v>0</x:v>
      </x:c>
      <x:c r="V75" s="25" t="n">
        <x:f>IF(AND(OR('Manual Data'!B75="Surgical",'Manual Data'!B75="Mixed"),'Manual Data'!I75="Y",I75=1,E75=1),1,0)</x:f>
        <x:v>1</x:v>
      </x:c>
      <x:c r="W75" s="25" t="n">
        <x:f>IF(AND(V75=1,H75=0),1,0)</x:f>
        <x:v>0</x:v>
      </x:c>
      <x:c r="X75" s="25" t="n">
        <x:f>IF(AND('Manual Data'!X75="Y",'Manual Data'!G75="N"),1,0)</x:f>
        <x:v>0</x:v>
      </x:c>
      <x:c r="Y75" s="25" t="n">
        <x:f>IF(AND('Manual Data'!U75="Y",'Manual Data'!V75="N"),1,0)</x:f>
        <x:v>0</x:v>
      </x:c>
      <x:c r="Z75" s="25" t="n">
        <x:f>IF('Manual Data'!U75="N",1,0)</x:f>
        <x:v>0</x:v>
      </x:c>
      <x:c r="AA75" s="25" t="n">
        <x:f>IF(AND('Manual Data'!AB75="N",'Manual Data'!AC75="N"),1,0)</x:f>
        <x:v>0</x:v>
      </x:c>
      <x:c r="AB75" s="25" t="n">
        <x:f>IF(AND(D75=1,E75=1),1,0)</x:f>
        <x:v>1</x:v>
      </x:c>
      <x:c r="AC75" s="25" t="n">
        <x:f>IF(AND(D75=0,E75=1),1,0)</x:f>
        <x:v>0</x:v>
      </x:c>
      <x:c r="AD75" s="25" t="n">
        <x:f>IF(AND(D75=1,E75=0),1,0)</x:f>
        <x:v>0</x:v>
      </x:c>
      <x:c r="AE75" s="25" t="n">
        <x:f>IF(AND(D75=0,E75=0),1,0)</x:f>
        <x:v>0</x:v>
      </x:c>
      <x:c r="AF75" s="25" t="n">
        <x:f>IF(AND(H75=1,I75=1),1,0)</x:f>
        <x:v>1</x:v>
      </x:c>
      <x:c r="AG75" s="25" t="n">
        <x:f>IF(AND(H75=0,I75=1),1,0)</x:f>
        <x:v>0</x:v>
      </x:c>
      <x:c r="AH75" s="25" t="n">
        <x:f>IF(AND('Manual Data'!J75="Y",'Manual Data'!M75="N"),1,0)</x:f>
        <x:v>0</x:v>
      </x:c>
      <x:c r="AI75" s="25" t="n">
        <x:f>IF(AND('Manual Data'!J75="Y",'Manual Data'!L75="N"),1,0)</x:f>
        <x:v>0</x:v>
      </x:c>
      <x:c r="AJ75" s="25" t="n">
        <x:f>IF(AND('Manual Data'!O75="N",'Manual Data'!Q75="N"),1,0)</x:f>
        <x:v>0</x:v>
      </x:c>
      <x:c r="AK75" s="25" t="n">
        <x:f>IF(AND('Manual Data'!J75="Y",'Manual Data'!K75="Y"),1,0)</x:f>
        <x:v>1</x:v>
      </x:c>
      <x:c r="AL75" s="25" t="n">
        <x:f>IF(AND('Manual Data'!J75="Y",'Manual Data'!K75="Y",'Manual Data'!L75="Y"),1,0)</x:f>
        <x:v>1</x:v>
      </x:c>
      <x:c r="AM75" s="25" t="n">
        <x:f>IF(AND(D75=1,'Manual Data'!N75="Y"),1,0)</x:f>
        <x:v>0</x:v>
      </x:c>
    </x:row>
    <x:row r="76">
      <x:c r="A76" s="24" t="str">
        <x:f>'Manual Data'!A76</x:f>
        <x:v>072</x:v>
      </x:c>
      <x:c r="B76" s="25" t="str">
        <x:f>'Manual Data'!B76</x:f>
        <x:v>Surgical</x:v>
      </x:c>
      <x:c r="C76" s="25" t="n">
        <x:f>IF(OR('Manual Data'!O76="Y",'Manual Data'!Q76="Y"),1,0)</x:f>
        <x:v>1</x:v>
      </x:c>
      <x:c r="D76" s="25" t="n">
        <x:f>IF(AND('Manual Data'!J76="Y",'Manual Data'!K76="Y",'Manual Data'!L76="Y",'Manual Data'!M76="Y"),1,0)</x:f>
        <x:v>1</x:v>
      </x:c>
      <x:c r="E76" s="25" t="n">
        <x:f>IF(OR('Manual Data'!AS76="Y",'Manual Data'!AT76="Y",'Manual Data'!AU76="Y",'Manual Data'!AV76="Y",'Manual Data'!AW76="Y"),1,0)</x:f>
        <x:v>1</x:v>
      </x:c>
      <x:c r="F76" s="25" t="n">
        <x:f>IF(OR('Manual Data'!AB76="Y",'Manual Data'!AC76="Y",'Manual Data'!AD76="Y",'Manual Data'!AE76="Y",'Manual Data'!AF76="Y"),1,0)</x:f>
        <x:v>1</x:v>
      </x:c>
      <x:c r="G76" s="25" t="n">
        <x:f>IF(OR('Manual Data'!AN76="Y",'Manual Data'!AO76="Y",'Manual Data'!AP76="Y",'Manual Data'!AQ76="Y"),1,0)</x:f>
        <x:v>1</x:v>
      </x:c>
      <x:c r="H76" s="25" t="n">
        <x:f>IF(OR('Manual Data'!R76="Y",'Manual Data'!S76="Y"),1,0)</x:f>
        <x:v>1</x:v>
      </x:c>
      <x:c r="I76" s="25" t="n">
        <x:f>IF(OR('Manual Data'!AO76="Y",'Manual Data'!AT76="Y"),1,0)</x:f>
        <x:v>1</x:v>
      </x:c>
      <x:c r="J76" s="25" t="n">
        <x:f>IF(OR('Manual Data'!AN76="Y",'Manual Data'!AS76="Y"),1,0)</x:f>
        <x:v>0</x:v>
      </x:c>
      <x:c r="K76" s="25" t="n">
        <x:f>IF(AND('Manual Data'!U76="Y",'Manual Data'!T76="Y",'Manual Data'!V76="Y"),1,0)</x:f>
        <x:v>1</x:v>
      </x:c>
      <x:c r="L76" s="25" t="n">
        <x:f>IF(AND('Manual Data'!M76="N",'Manual Data'!L76="N"),1,0)</x:f>
        <x:v>0</x:v>
      </x:c>
      <x:c r="M76" s="25" t="n">
        <x:f>IF(OR('Manual Data'!Y76="Y",'Manual Data'!Z76="Y"),1,0)</x:f>
        <x:v>1</x:v>
      </x:c>
      <x:c r="N76" s="25" t="n">
        <x:f>IF(AND('Manual Data'!H76="Y",'Manual Data'!I76="Y",E76=1),1,0)</x:f>
        <x:v>1</x:v>
      </x:c>
      <x:c r="O76" s="25" t="n">
        <x:f>IF(AND('Manual Data'!H76="Y",D76=1,E76=1),1,0)</x:f>
        <x:v>1</x:v>
      </x:c>
      <x:c r="P76" s="25" t="n">
        <x:f>IF(AND(O76=1,C76=1),1,0)</x:f>
        <x:v>1</x:v>
      </x:c>
      <x:c r="Q76" s="25" t="n">
        <x:f>IF(AND('Manual Data'!B76="Non-surgical",'Manual Data'!I76="Y",C76=1,J76=1,E76=1),1,0)</x:f>
        <x:v>0</x:v>
      </x:c>
      <x:c r="R76" s="25" t="n">
        <x:f>IF(AND(Q76=1,D76=0),1,0)</x:f>
        <x:v>0</x:v>
      </x:c>
      <x:c r="S76" s="25" t="n">
        <x:f>IF(AND(Q76=1,D76=1),1,0)</x:f>
        <x:v>0</x:v>
      </x:c>
      <x:c r="T76" s="25" t="n">
        <x:f>IF(AND(Q76=1,L76=1),1,0)</x:f>
        <x:v>0</x:v>
      </x:c>
      <x:c r="U76" s="25" t="n">
        <x:f>IF(AND(Q76=1,'Manual Data'!T76="N"),1,0)</x:f>
        <x:v>0</x:v>
      </x:c>
      <x:c r="V76" s="25" t="n">
        <x:f>IF(AND(OR('Manual Data'!B76="Surgical",'Manual Data'!B76="Mixed"),'Manual Data'!I76="Y",I76=1,E76=1),1,0)</x:f>
        <x:v>1</x:v>
      </x:c>
      <x:c r="W76" s="25" t="n">
        <x:f>IF(AND(V76=1,H76=0),1,0)</x:f>
        <x:v>0</x:v>
      </x:c>
      <x:c r="X76" s="25" t="n">
        <x:f>IF(AND('Manual Data'!X76="Y",'Manual Data'!G76="N"),1,0)</x:f>
        <x:v>0</x:v>
      </x:c>
      <x:c r="Y76" s="25" t="n">
        <x:f>IF(AND('Manual Data'!U76="Y",'Manual Data'!V76="N"),1,0)</x:f>
        <x:v>0</x:v>
      </x:c>
      <x:c r="Z76" s="25" t="n">
        <x:f>IF('Manual Data'!U76="N",1,0)</x:f>
        <x:v>0</x:v>
      </x:c>
      <x:c r="AA76" s="25" t="n">
        <x:f>IF(AND('Manual Data'!AB76="N",'Manual Data'!AC76="N"),1,0)</x:f>
        <x:v>1</x:v>
      </x:c>
      <x:c r="AB76" s="25" t="n">
        <x:f>IF(AND(D76=1,E76=1),1,0)</x:f>
        <x:v>1</x:v>
      </x:c>
      <x:c r="AC76" s="25" t="n">
        <x:f>IF(AND(D76=0,E76=1),1,0)</x:f>
        <x:v>0</x:v>
      </x:c>
      <x:c r="AD76" s="25" t="n">
        <x:f>IF(AND(D76=1,E76=0),1,0)</x:f>
        <x:v>0</x:v>
      </x:c>
      <x:c r="AE76" s="25" t="n">
        <x:f>IF(AND(D76=0,E76=0),1,0)</x:f>
        <x:v>0</x:v>
      </x:c>
      <x:c r="AF76" s="25" t="n">
        <x:f>IF(AND(H76=1,I76=1),1,0)</x:f>
        <x:v>1</x:v>
      </x:c>
      <x:c r="AG76" s="25" t="n">
        <x:f>IF(AND(H76=0,I76=1),1,0)</x:f>
        <x:v>0</x:v>
      </x:c>
      <x:c r="AH76" s="25" t="n">
        <x:f>IF(AND('Manual Data'!J76="Y",'Manual Data'!M76="N"),1,0)</x:f>
        <x:v>0</x:v>
      </x:c>
      <x:c r="AI76" s="25" t="n">
        <x:f>IF(AND('Manual Data'!J76="Y",'Manual Data'!L76="N"),1,0)</x:f>
        <x:v>0</x:v>
      </x:c>
      <x:c r="AJ76" s="25" t="n">
        <x:f>IF(AND('Manual Data'!O76="N",'Manual Data'!Q76="N"),1,0)</x:f>
        <x:v>0</x:v>
      </x:c>
      <x:c r="AK76" s="25" t="n">
        <x:f>IF(AND('Manual Data'!J76="Y",'Manual Data'!K76="Y"),1,0)</x:f>
        <x:v>1</x:v>
      </x:c>
      <x:c r="AL76" s="25" t="n">
        <x:f>IF(AND('Manual Data'!J76="Y",'Manual Data'!K76="Y",'Manual Data'!L76="Y"),1,0)</x:f>
        <x:v>1</x:v>
      </x:c>
      <x:c r="AM76" s="25" t="n">
        <x:f>IF(AND(D76=1,'Manual Data'!N76="Y"),1,0)</x:f>
        <x:v>1</x:v>
      </x:c>
    </x:row>
    <x:row r="77">
      <x:c r="A77" s="24" t="str">
        <x:f>'Manual Data'!A77</x:f>
        <x:v>073</x:v>
      </x:c>
      <x:c r="B77" s="25" t="str">
        <x:f>'Manual Data'!B77</x:f>
        <x:v>Mixed</x:v>
      </x:c>
      <x:c r="C77" s="25" t="n">
        <x:f>IF(OR('Manual Data'!O77="Y",'Manual Data'!Q77="Y"),1,0)</x:f>
        <x:v>1</x:v>
      </x:c>
      <x:c r="D77" s="25" t="n">
        <x:f>IF(AND('Manual Data'!J77="Y",'Manual Data'!K77="Y",'Manual Data'!L77="Y",'Manual Data'!M77="Y"),1,0)</x:f>
        <x:v>1</x:v>
      </x:c>
      <x:c r="E77" s="25" t="n">
        <x:f>IF(OR('Manual Data'!AS77="Y",'Manual Data'!AT77="Y",'Manual Data'!AU77="Y",'Manual Data'!AV77="Y",'Manual Data'!AW77="Y"),1,0)</x:f>
        <x:v>1</x:v>
      </x:c>
      <x:c r="F77" s="25" t="n">
        <x:f>IF(OR('Manual Data'!AB77="Y",'Manual Data'!AC77="Y",'Manual Data'!AD77="Y",'Manual Data'!AE77="Y",'Manual Data'!AF77="Y"),1,0)</x:f>
        <x:v>1</x:v>
      </x:c>
      <x:c r="G77" s="25" t="n">
        <x:f>IF(OR('Manual Data'!AN77="Y",'Manual Data'!AO77="Y",'Manual Data'!AP77="Y",'Manual Data'!AQ77="Y"),1,0)</x:f>
        <x:v>1</x:v>
      </x:c>
      <x:c r="H77" s="25" t="n">
        <x:f>IF(OR('Manual Data'!R77="Y",'Manual Data'!S77="Y"),1,0)</x:f>
        <x:v>1</x:v>
      </x:c>
      <x:c r="I77" s="25" t="n">
        <x:f>IF(OR('Manual Data'!AO77="Y",'Manual Data'!AT77="Y"),1,0)</x:f>
        <x:v>1</x:v>
      </x:c>
      <x:c r="J77" s="25" t="n">
        <x:f>IF(OR('Manual Data'!AN77="Y",'Manual Data'!AS77="Y"),1,0)</x:f>
        <x:v>1</x:v>
      </x:c>
      <x:c r="K77" s="25" t="n">
        <x:f>IF(AND('Manual Data'!U77="Y",'Manual Data'!T77="Y",'Manual Data'!V77="Y"),1,0)</x:f>
        <x:v>1</x:v>
      </x:c>
      <x:c r="L77" s="25" t="n">
        <x:f>IF(AND('Manual Data'!M77="N",'Manual Data'!L77="N"),1,0)</x:f>
        <x:v>0</x:v>
      </x:c>
      <x:c r="M77" s="25" t="n">
        <x:f>IF(OR('Manual Data'!Y77="Y",'Manual Data'!Z77="Y"),1,0)</x:f>
        <x:v>1</x:v>
      </x:c>
      <x:c r="N77" s="25" t="n">
        <x:f>IF(AND('Manual Data'!H77="Y",'Manual Data'!I77="Y",E77=1),1,0)</x:f>
        <x:v>1</x:v>
      </x:c>
      <x:c r="O77" s="25" t="n">
        <x:f>IF(AND('Manual Data'!H77="Y",D77=1,E77=1),1,0)</x:f>
        <x:v>1</x:v>
      </x:c>
      <x:c r="P77" s="25" t="n">
        <x:f>IF(AND(O77=1,C77=1),1,0)</x:f>
        <x:v>1</x:v>
      </x:c>
      <x:c r="Q77" s="25" t="n">
        <x:f>IF(AND('Manual Data'!B77="Non-surgical",'Manual Data'!I77="Y",C77=1,J77=1,E77=1),1,0)</x:f>
        <x:v>0</x:v>
      </x:c>
      <x:c r="R77" s="25" t="n">
        <x:f>IF(AND(Q77=1,D77=0),1,0)</x:f>
        <x:v>0</x:v>
      </x:c>
      <x:c r="S77" s="25" t="n">
        <x:f>IF(AND(Q77=1,D77=1),1,0)</x:f>
        <x:v>0</x:v>
      </x:c>
      <x:c r="T77" s="25" t="n">
        <x:f>IF(AND(Q77=1,L77=1),1,0)</x:f>
        <x:v>0</x:v>
      </x:c>
      <x:c r="U77" s="25" t="n">
        <x:f>IF(AND(Q77=1,'Manual Data'!T77="N"),1,0)</x:f>
        <x:v>0</x:v>
      </x:c>
      <x:c r="V77" s="25" t="n">
        <x:f>IF(AND(OR('Manual Data'!B77="Surgical",'Manual Data'!B77="Mixed"),'Manual Data'!I77="Y",I77=1,E77=1),1,0)</x:f>
        <x:v>1</x:v>
      </x:c>
      <x:c r="W77" s="25" t="n">
        <x:f>IF(AND(V77=1,H77=0),1,0)</x:f>
        <x:v>0</x:v>
      </x:c>
      <x:c r="X77" s="25" t="n">
        <x:f>IF(AND('Manual Data'!X77="Y",'Manual Data'!G77="N"),1,0)</x:f>
        <x:v>0</x:v>
      </x:c>
      <x:c r="Y77" s="25" t="n">
        <x:f>IF(AND('Manual Data'!U77="Y",'Manual Data'!V77="N"),1,0)</x:f>
        <x:v>0</x:v>
      </x:c>
      <x:c r="Z77" s="25" t="n">
        <x:f>IF('Manual Data'!U77="N",1,0)</x:f>
        <x:v>0</x:v>
      </x:c>
      <x:c r="AA77" s="25" t="n">
        <x:f>IF(AND('Manual Data'!AB77="N",'Manual Data'!AC77="N"),1,0)</x:f>
        <x:v>1</x:v>
      </x:c>
      <x:c r="AB77" s="25" t="n">
        <x:f>IF(AND(D77=1,E77=1),1,0)</x:f>
        <x:v>1</x:v>
      </x:c>
      <x:c r="AC77" s="25" t="n">
        <x:f>IF(AND(D77=0,E77=1),1,0)</x:f>
        <x:v>0</x:v>
      </x:c>
      <x:c r="AD77" s="25" t="n">
        <x:f>IF(AND(D77=1,E77=0),1,0)</x:f>
        <x:v>0</x:v>
      </x:c>
      <x:c r="AE77" s="25" t="n">
        <x:f>IF(AND(D77=0,E77=0),1,0)</x:f>
        <x:v>0</x:v>
      </x:c>
      <x:c r="AF77" s="25" t="n">
        <x:f>IF(AND(H77=1,I77=1),1,0)</x:f>
        <x:v>1</x:v>
      </x:c>
      <x:c r="AG77" s="25" t="n">
        <x:f>IF(AND(H77=0,I77=1),1,0)</x:f>
        <x:v>0</x:v>
      </x:c>
      <x:c r="AH77" s="25" t="n">
        <x:f>IF(AND('Manual Data'!J77="Y",'Manual Data'!M77="N"),1,0)</x:f>
        <x:v>0</x:v>
      </x:c>
      <x:c r="AI77" s="25" t="n">
        <x:f>IF(AND('Manual Data'!J77="Y",'Manual Data'!L77="N"),1,0)</x:f>
        <x:v>0</x:v>
      </x:c>
      <x:c r="AJ77" s="25" t="n">
        <x:f>IF(AND('Manual Data'!O77="N",'Manual Data'!Q77="N"),1,0)</x:f>
        <x:v>0</x:v>
      </x:c>
      <x:c r="AK77" s="25" t="n">
        <x:f>IF(AND('Manual Data'!J77="Y",'Manual Data'!K77="Y"),1,0)</x:f>
        <x:v>1</x:v>
      </x:c>
      <x:c r="AL77" s="25" t="n">
        <x:f>IF(AND('Manual Data'!J77="Y",'Manual Data'!K77="Y",'Manual Data'!L77="Y"),1,0)</x:f>
        <x:v>1</x:v>
      </x:c>
      <x:c r="AM77" s="25" t="n">
        <x:f>IF(AND(D77=1,'Manual Data'!N77="Y"),1,0)</x:f>
        <x:v>1</x:v>
      </x:c>
    </x:row>
    <x:row r="78">
      <x:c r="A78" s="24" t="str">
        <x:f>'Manual Data'!A78</x:f>
        <x:v>074</x:v>
      </x:c>
      <x:c r="B78" s="25" t="str">
        <x:f>'Manual Data'!B78</x:f>
        <x:v>Non-surgical</x:v>
      </x:c>
      <x:c r="C78" s="25" t="n">
        <x:f>IF(OR('Manual Data'!O78="Y",'Manual Data'!Q78="Y"),1,0)</x:f>
        <x:v>1</x:v>
      </x:c>
      <x:c r="D78" s="25" t="n">
        <x:f>IF(AND('Manual Data'!J78="Y",'Manual Data'!K78="Y",'Manual Data'!L78="Y",'Manual Data'!M78="Y"),1,0)</x:f>
        <x:v>0</x:v>
      </x:c>
      <x:c r="E78" s="25" t="n">
        <x:f>IF(OR('Manual Data'!AS78="Y",'Manual Data'!AT78="Y",'Manual Data'!AU78="Y",'Manual Data'!AV78="Y",'Manual Data'!AW78="Y"),1,0)</x:f>
        <x:v>1</x:v>
      </x:c>
      <x:c r="F78" s="25" t="n">
        <x:f>IF(OR('Manual Data'!AB78="Y",'Manual Data'!AC78="Y",'Manual Data'!AD78="Y",'Manual Data'!AE78="Y",'Manual Data'!AF78="Y"),1,0)</x:f>
        <x:v>1</x:v>
      </x:c>
      <x:c r="G78" s="25" t="n">
        <x:f>IF(OR('Manual Data'!AN78="Y",'Manual Data'!AO78="Y",'Manual Data'!AP78="Y",'Manual Data'!AQ78="Y"),1,0)</x:f>
        <x:v>1</x:v>
      </x:c>
      <x:c r="H78" s="25" t="n">
        <x:f>IF(OR('Manual Data'!R78="Y",'Manual Data'!S78="Y"),1,0)</x:f>
        <x:v>0</x:v>
      </x:c>
      <x:c r="I78" s="25" t="n">
        <x:f>IF(OR('Manual Data'!AO78="Y",'Manual Data'!AT78="Y"),1,0)</x:f>
        <x:v>0</x:v>
      </x:c>
      <x:c r="J78" s="25" t="n">
        <x:f>IF(OR('Manual Data'!AN78="Y",'Manual Data'!AS78="Y"),1,0)</x:f>
        <x:v>1</x:v>
      </x:c>
      <x:c r="K78" s="25" t="n">
        <x:f>IF(AND('Manual Data'!U78="Y",'Manual Data'!T78="Y",'Manual Data'!V78="Y"),1,0)</x:f>
        <x:v>0</x:v>
      </x:c>
      <x:c r="L78" s="25" t="n">
        <x:f>IF(AND('Manual Data'!M78="N",'Manual Data'!L78="N"),1,0)</x:f>
        <x:v>0</x:v>
      </x:c>
      <x:c r="M78" s="25" t="n">
        <x:f>IF(OR('Manual Data'!Y78="Y",'Manual Data'!Z78="Y"),1,0)</x:f>
        <x:v>1</x:v>
      </x:c>
      <x:c r="N78" s="25" t="n">
        <x:f>IF(AND('Manual Data'!H78="Y",'Manual Data'!I78="Y",E78=1),1,0)</x:f>
        <x:v>0</x:v>
      </x:c>
      <x:c r="O78" s="25" t="n">
        <x:f>IF(AND('Manual Data'!H78="Y",D78=1,E78=1),1,0)</x:f>
        <x:v>0</x:v>
      </x:c>
      <x:c r="P78" s="25" t="n">
        <x:f>IF(AND(O78=1,C78=1),1,0)</x:f>
        <x:v>0</x:v>
      </x:c>
      <x:c r="Q78" s="25" t="n">
        <x:f>IF(AND('Manual Data'!B78="Non-surgical",'Manual Data'!I78="Y",C78=1,J78=1,E78=1),1,0)</x:f>
        <x:v>1</x:v>
      </x:c>
      <x:c r="R78" s="25" t="n">
        <x:f>IF(AND(Q78=1,D78=0),1,0)</x:f>
        <x:v>1</x:v>
      </x:c>
      <x:c r="S78" s="25" t="n">
        <x:f>IF(AND(Q78=1,D78=1),1,0)</x:f>
        <x:v>0</x:v>
      </x:c>
      <x:c r="T78" s="25" t="n">
        <x:f>IF(AND(Q78=1,L78=1),1,0)</x:f>
        <x:v>0</x:v>
      </x:c>
      <x:c r="U78" s="25" t="n">
        <x:f>IF(AND(Q78=1,'Manual Data'!T78="N"),1,0)</x:f>
        <x:v>1</x:v>
      </x:c>
      <x:c r="V78" s="25" t="n">
        <x:f>IF(AND(OR('Manual Data'!B78="Surgical",'Manual Data'!B78="Mixed"),'Manual Data'!I78="Y",I78=1,E78=1),1,0)</x:f>
        <x:v>0</x:v>
      </x:c>
      <x:c r="W78" s="25" t="n">
        <x:f>IF(AND(V78=1,H78=0),1,0)</x:f>
        <x:v>0</x:v>
      </x:c>
      <x:c r="X78" s="25" t="n">
        <x:f>IF(AND('Manual Data'!X78="Y",'Manual Data'!G78="N"),1,0)</x:f>
        <x:v>0</x:v>
      </x:c>
      <x:c r="Y78" s="25" t="n">
        <x:f>IF(AND('Manual Data'!U78="Y",'Manual Data'!V78="N"),1,0)</x:f>
        <x:v>0</x:v>
      </x:c>
      <x:c r="Z78" s="25" t="n">
        <x:f>IF('Manual Data'!U78="N",1,0)</x:f>
        <x:v>0</x:v>
      </x:c>
      <x:c r="AA78" s="25" t="n">
        <x:f>IF(AND('Manual Data'!AB78="N",'Manual Data'!AC78="N"),1,0)</x:f>
        <x:v>1</x:v>
      </x:c>
      <x:c r="AB78" s="25" t="n">
        <x:f>IF(AND(D78=1,E78=1),1,0)</x:f>
        <x:v>0</x:v>
      </x:c>
      <x:c r="AC78" s="25" t="n">
        <x:f>IF(AND(D78=0,E78=1),1,0)</x:f>
        <x:v>1</x:v>
      </x:c>
      <x:c r="AD78" s="25" t="n">
        <x:f>IF(AND(D78=1,E78=0),1,0)</x:f>
        <x:v>0</x:v>
      </x:c>
      <x:c r="AE78" s="25" t="n">
        <x:f>IF(AND(D78=0,E78=0),1,0)</x:f>
        <x:v>0</x:v>
      </x:c>
      <x:c r="AF78" s="25" t="n">
        <x:f>IF(AND(H78=1,I78=1),1,0)</x:f>
        <x:v>0</x:v>
      </x:c>
      <x:c r="AG78" s="25" t="n">
        <x:f>IF(AND(H78=0,I78=1),1,0)</x:f>
        <x:v>0</x:v>
      </x:c>
      <x:c r="AH78" s="25" t="n">
        <x:f>IF(AND('Manual Data'!J78="Y",'Manual Data'!M78="N"),1,0)</x:f>
        <x:v>1</x:v>
      </x:c>
      <x:c r="AI78" s="25" t="n">
        <x:f>IF(AND('Manual Data'!J78="Y",'Manual Data'!L78="N"),1,0)</x:f>
        <x:v>0</x:v>
      </x:c>
      <x:c r="AJ78" s="25" t="n">
        <x:f>IF(AND('Manual Data'!O78="N",'Manual Data'!Q78="N"),1,0)</x:f>
        <x:v>0</x:v>
      </x:c>
      <x:c r="AK78" s="25" t="n">
        <x:f>IF(AND('Manual Data'!J78="Y",'Manual Data'!K78="Y"),1,0)</x:f>
        <x:v>1</x:v>
      </x:c>
      <x:c r="AL78" s="25" t="n">
        <x:f>IF(AND('Manual Data'!J78="Y",'Manual Data'!K78="Y",'Manual Data'!L78="Y"),1,0)</x:f>
        <x:v>1</x:v>
      </x:c>
      <x:c r="AM78" s="25" t="n">
        <x:f>IF(AND(D78=1,'Manual Data'!N78="Y"),1,0)</x:f>
        <x:v>0</x:v>
      </x:c>
    </x:row>
    <x:row r="79">
      <x:c r="A79" s="24" t="str">
        <x:f>'Manual Data'!A79</x:f>
        <x:v>075</x:v>
      </x:c>
      <x:c r="B79" s="25" t="str">
        <x:f>'Manual Data'!B79</x:f>
        <x:v>Non-surgical</x:v>
      </x:c>
      <x:c r="C79" s="25" t="n">
        <x:f>IF(OR('Manual Data'!O79="Y",'Manual Data'!Q79="Y"),1,0)</x:f>
        <x:v>1</x:v>
      </x:c>
      <x:c r="D79" s="25" t="n">
        <x:f>IF(AND('Manual Data'!J79="Y",'Manual Data'!K79="Y",'Manual Data'!L79="Y",'Manual Data'!M79="Y"),1,0)</x:f>
        <x:v>0</x:v>
      </x:c>
      <x:c r="E79" s="25" t="n">
        <x:f>IF(OR('Manual Data'!AS79="Y",'Manual Data'!AT79="Y",'Manual Data'!AU79="Y",'Manual Data'!AV79="Y",'Manual Data'!AW79="Y"),1,0)</x:f>
        <x:v>1</x:v>
      </x:c>
      <x:c r="F79" s="25" t="n">
        <x:f>IF(OR('Manual Data'!AB79="Y",'Manual Data'!AC79="Y",'Manual Data'!AD79="Y",'Manual Data'!AE79="Y",'Manual Data'!AF79="Y"),1,0)</x:f>
        <x:v>1</x:v>
      </x:c>
      <x:c r="G79" s="25" t="n">
        <x:f>IF(OR('Manual Data'!AN79="Y",'Manual Data'!AO79="Y",'Manual Data'!AP79="Y",'Manual Data'!AQ79="Y"),1,0)</x:f>
        <x:v>1</x:v>
      </x:c>
      <x:c r="H79" s="25" t="n">
        <x:f>IF(OR('Manual Data'!R79="Y",'Manual Data'!S79="Y"),1,0)</x:f>
        <x:v>0</x:v>
      </x:c>
      <x:c r="I79" s="25" t="n">
        <x:f>IF(OR('Manual Data'!AO79="Y",'Manual Data'!AT79="Y"),1,0)</x:f>
        <x:v>0</x:v>
      </x:c>
      <x:c r="J79" s="25" t="n">
        <x:f>IF(OR('Manual Data'!AN79="Y",'Manual Data'!AS79="Y"),1,0)</x:f>
        <x:v>1</x:v>
      </x:c>
      <x:c r="K79" s="25" t="n">
        <x:f>IF(AND('Manual Data'!U79="Y",'Manual Data'!T79="Y",'Manual Data'!V79="Y"),1,0)</x:f>
        <x:v>0</x:v>
      </x:c>
      <x:c r="L79" s="25" t="n">
        <x:f>IF(AND('Manual Data'!M79="N",'Manual Data'!L79="N"),1,0)</x:f>
        <x:v>1</x:v>
      </x:c>
      <x:c r="M79" s="25" t="n">
        <x:f>IF(OR('Manual Data'!Y79="Y",'Manual Data'!Z79="Y"),1,0)</x:f>
        <x:v>0</x:v>
      </x:c>
      <x:c r="N79" s="25" t="n">
        <x:f>IF(AND('Manual Data'!H79="Y",'Manual Data'!I79="Y",E79=1),1,0)</x:f>
        <x:v>0</x:v>
      </x:c>
      <x:c r="O79" s="25" t="n">
        <x:f>IF(AND('Manual Data'!H79="Y",D79=1,E79=1),1,0)</x:f>
        <x:v>0</x:v>
      </x:c>
      <x:c r="P79" s="25" t="n">
        <x:f>IF(AND(O79=1,C79=1),1,0)</x:f>
        <x:v>0</x:v>
      </x:c>
      <x:c r="Q79" s="25" t="n">
        <x:f>IF(AND('Manual Data'!B79="Non-surgical",'Manual Data'!I79="Y",C79=1,J79=1,E79=1),1,0)</x:f>
        <x:v>0</x:v>
      </x:c>
      <x:c r="R79" s="25" t="n">
        <x:f>IF(AND(Q79=1,D79=0),1,0)</x:f>
        <x:v>0</x:v>
      </x:c>
      <x:c r="S79" s="25" t="n">
        <x:f>IF(AND(Q79=1,D79=1),1,0)</x:f>
        <x:v>0</x:v>
      </x:c>
      <x:c r="T79" s="25" t="n">
        <x:f>IF(AND(Q79=1,L79=1),1,0)</x:f>
        <x:v>0</x:v>
      </x:c>
      <x:c r="U79" s="25" t="n">
        <x:f>IF(AND(Q79=1,'Manual Data'!T79="N"),1,0)</x:f>
        <x:v>0</x:v>
      </x:c>
      <x:c r="V79" s="25" t="n">
        <x:f>IF(AND(OR('Manual Data'!B79="Surgical",'Manual Data'!B79="Mixed"),'Manual Data'!I79="Y",I79=1,E79=1),1,0)</x:f>
        <x:v>0</x:v>
      </x:c>
      <x:c r="W79" s="25" t="n">
        <x:f>IF(AND(V79=1,H79=0),1,0)</x:f>
        <x:v>0</x:v>
      </x:c>
      <x:c r="X79" s="25" t="n">
        <x:f>IF(AND('Manual Data'!X79="Y",'Manual Data'!G79="N"),1,0)</x:f>
        <x:v>1</x:v>
      </x:c>
      <x:c r="Y79" s="25" t="n">
        <x:f>IF(AND('Manual Data'!U79="Y",'Manual Data'!V79="N"),1,0)</x:f>
        <x:v>1</x:v>
      </x:c>
      <x:c r="Z79" s="25" t="n">
        <x:f>IF('Manual Data'!U79="N",1,0)</x:f>
        <x:v>0</x:v>
      </x:c>
      <x:c r="AA79" s="25" t="n">
        <x:f>IF(AND('Manual Data'!AB79="N",'Manual Data'!AC79="N"),1,0)</x:f>
        <x:v>0</x:v>
      </x:c>
      <x:c r="AB79" s="25" t="n">
        <x:f>IF(AND(D79=1,E79=1),1,0)</x:f>
        <x:v>0</x:v>
      </x:c>
      <x:c r="AC79" s="25" t="n">
        <x:f>IF(AND(D79=0,E79=1),1,0)</x:f>
        <x:v>1</x:v>
      </x:c>
      <x:c r="AD79" s="25" t="n">
        <x:f>IF(AND(D79=1,E79=0),1,0)</x:f>
        <x:v>0</x:v>
      </x:c>
      <x:c r="AE79" s="25" t="n">
        <x:f>IF(AND(D79=0,E79=0),1,0)</x:f>
        <x:v>0</x:v>
      </x:c>
      <x:c r="AF79" s="25" t="n">
        <x:f>IF(AND(H79=1,I79=1),1,0)</x:f>
        <x:v>0</x:v>
      </x:c>
      <x:c r="AG79" s="25" t="n">
        <x:f>IF(AND(H79=0,I79=1),1,0)</x:f>
        <x:v>0</x:v>
      </x:c>
      <x:c r="AH79" s="25" t="n">
        <x:f>IF(AND('Manual Data'!J79="Y",'Manual Data'!M79="N"),1,0)</x:f>
        <x:v>0</x:v>
      </x:c>
      <x:c r="AI79" s="25" t="n">
        <x:f>IF(AND('Manual Data'!J79="Y",'Manual Data'!L79="N"),1,0)</x:f>
        <x:v>0</x:v>
      </x:c>
      <x:c r="AJ79" s="25" t="n">
        <x:f>IF(AND('Manual Data'!O79="N",'Manual Data'!Q79="N"),1,0)</x:f>
        <x:v>0</x:v>
      </x:c>
      <x:c r="AK79" s="25" t="n">
        <x:f>IF(AND('Manual Data'!J79="Y",'Manual Data'!K79="Y"),1,0)</x:f>
        <x:v>0</x:v>
      </x:c>
      <x:c r="AL79" s="25" t="n">
        <x:f>IF(AND('Manual Data'!J79="Y",'Manual Data'!K79="Y",'Manual Data'!L79="Y"),1,0)</x:f>
        <x:v>0</x:v>
      </x:c>
      <x:c r="AM79" s="25" t="n">
        <x:f>IF(AND(D79=1,'Manual Data'!N79="Y"),1,0)</x:f>
        <x:v>0</x:v>
      </x:c>
    </x:row>
    <x:row r="80">
      <x:c r="A80" s="24" t="str">
        <x:f>'Manual Data'!A80</x:f>
        <x:v>076</x:v>
      </x:c>
      <x:c r="B80" s="25" t="str">
        <x:f>'Manual Data'!B80</x:f>
        <x:v>Non-surgical</x:v>
      </x:c>
      <x:c r="C80" s="25" t="n">
        <x:f>IF(OR('Manual Data'!O80="Y",'Manual Data'!Q80="Y"),1,0)</x:f>
        <x:v>1</x:v>
      </x:c>
      <x:c r="D80" s="25" t="n">
        <x:f>IF(AND('Manual Data'!J80="Y",'Manual Data'!K80="Y",'Manual Data'!L80="Y",'Manual Data'!M80="Y"),1,0)</x:f>
        <x:v>0</x:v>
      </x:c>
      <x:c r="E80" s="25" t="n">
        <x:f>IF(OR('Manual Data'!AS80="Y",'Manual Data'!AT80="Y",'Manual Data'!AU80="Y",'Manual Data'!AV80="Y",'Manual Data'!AW80="Y"),1,0)</x:f>
        <x:v>1</x:v>
      </x:c>
      <x:c r="F80" s="25" t="n">
        <x:f>IF(OR('Manual Data'!AB80="Y",'Manual Data'!AC80="Y",'Manual Data'!AD80="Y",'Manual Data'!AE80="Y",'Manual Data'!AF80="Y"),1,0)</x:f>
        <x:v>1</x:v>
      </x:c>
      <x:c r="G80" s="25" t="n">
        <x:f>IF(OR('Manual Data'!AN80="Y",'Manual Data'!AO80="Y",'Manual Data'!AP80="Y",'Manual Data'!AQ80="Y"),1,0)</x:f>
        <x:v>0</x:v>
      </x:c>
      <x:c r="H80" s="25" t="n">
        <x:f>IF(OR('Manual Data'!R80="Y",'Manual Data'!S80="Y"),1,0)</x:f>
        <x:v>0</x:v>
      </x:c>
      <x:c r="I80" s="25" t="n">
        <x:f>IF(OR('Manual Data'!AO80="Y",'Manual Data'!AT80="Y"),1,0)</x:f>
        <x:v>0</x:v>
      </x:c>
      <x:c r="J80" s="25" t="n">
        <x:f>IF(OR('Manual Data'!AN80="Y",'Manual Data'!AS80="Y"),1,0)</x:f>
        <x:v>0</x:v>
      </x:c>
      <x:c r="K80" s="25" t="n">
        <x:f>IF(AND('Manual Data'!U80="Y",'Manual Data'!T80="Y",'Manual Data'!V80="Y"),1,0)</x:f>
        <x:v>0</x:v>
      </x:c>
      <x:c r="L80" s="25" t="n">
        <x:f>IF(AND('Manual Data'!M80="N",'Manual Data'!L80="N"),1,0)</x:f>
        <x:v>1</x:v>
      </x:c>
      <x:c r="M80" s="25" t="n">
        <x:f>IF(OR('Manual Data'!Y80="Y",'Manual Data'!Z80="Y"),1,0)</x:f>
        <x:v>0</x:v>
      </x:c>
      <x:c r="N80" s="25" t="n">
        <x:f>IF(AND('Manual Data'!H80="Y",'Manual Data'!I80="Y",E80=1),1,0)</x:f>
        <x:v>0</x:v>
      </x:c>
      <x:c r="O80" s="25" t="n">
        <x:f>IF(AND('Manual Data'!H80="Y",D80=1,E80=1),1,0)</x:f>
        <x:v>0</x:v>
      </x:c>
      <x:c r="P80" s="25" t="n">
        <x:f>IF(AND(O80=1,C80=1),1,0)</x:f>
        <x:v>0</x:v>
      </x:c>
      <x:c r="Q80" s="25" t="n">
        <x:f>IF(AND('Manual Data'!B80="Non-surgical",'Manual Data'!I80="Y",C80=1,J80=1,E80=1),1,0)</x:f>
        <x:v>0</x:v>
      </x:c>
      <x:c r="R80" s="25" t="n">
        <x:f>IF(AND(Q80=1,D80=0),1,0)</x:f>
        <x:v>0</x:v>
      </x:c>
      <x:c r="S80" s="25" t="n">
        <x:f>IF(AND(Q80=1,D80=1),1,0)</x:f>
        <x:v>0</x:v>
      </x:c>
      <x:c r="T80" s="25" t="n">
        <x:f>IF(AND(Q80=1,L80=1),1,0)</x:f>
        <x:v>0</x:v>
      </x:c>
      <x:c r="U80" s="25" t="n">
        <x:f>IF(AND(Q80=1,'Manual Data'!T80="N"),1,0)</x:f>
        <x:v>0</x:v>
      </x:c>
      <x:c r="V80" s="25" t="n">
        <x:f>IF(AND(OR('Manual Data'!B80="Surgical",'Manual Data'!B80="Mixed"),'Manual Data'!I80="Y",I80=1,E80=1),1,0)</x:f>
        <x:v>0</x:v>
      </x:c>
      <x:c r="W80" s="25" t="n">
        <x:f>IF(AND(V80=1,H80=0),1,0)</x:f>
        <x:v>0</x:v>
      </x:c>
      <x:c r="X80" s="25" t="n">
        <x:f>IF(AND('Manual Data'!X80="Y",'Manual Data'!G80="N"),1,0)</x:f>
        <x:v>1</x:v>
      </x:c>
      <x:c r="Y80" s="25" t="n">
        <x:f>IF(AND('Manual Data'!U80="Y",'Manual Data'!V80="N"),1,0)</x:f>
        <x:v>1</x:v>
      </x:c>
      <x:c r="Z80" s="25" t="n">
        <x:f>IF('Manual Data'!U80="N",1,0)</x:f>
        <x:v>0</x:v>
      </x:c>
      <x:c r="AA80" s="25" t="n">
        <x:f>IF(AND('Manual Data'!AB80="N",'Manual Data'!AC80="N"),1,0)</x:f>
        <x:v>1</x:v>
      </x:c>
      <x:c r="AB80" s="25" t="n">
        <x:f>IF(AND(D80=1,E80=1),1,0)</x:f>
        <x:v>0</x:v>
      </x:c>
      <x:c r="AC80" s="25" t="n">
        <x:f>IF(AND(D80=0,E80=1),1,0)</x:f>
        <x:v>1</x:v>
      </x:c>
      <x:c r="AD80" s="25" t="n">
        <x:f>IF(AND(D80=1,E80=0),1,0)</x:f>
        <x:v>0</x:v>
      </x:c>
      <x:c r="AE80" s="25" t="n">
        <x:f>IF(AND(D80=0,E80=0),1,0)</x:f>
        <x:v>0</x:v>
      </x:c>
      <x:c r="AF80" s="25" t="n">
        <x:f>IF(AND(H80=1,I80=1),1,0)</x:f>
        <x:v>0</x:v>
      </x:c>
      <x:c r="AG80" s="25" t="n">
        <x:f>IF(AND(H80=0,I80=1),1,0)</x:f>
        <x:v>0</x:v>
      </x:c>
      <x:c r="AH80" s="25" t="n">
        <x:f>IF(AND('Manual Data'!J80="Y",'Manual Data'!M80="N"),1,0)</x:f>
        <x:v>0</x:v>
      </x:c>
      <x:c r="AI80" s="25" t="n">
        <x:f>IF(AND('Manual Data'!J80="Y",'Manual Data'!L80="N"),1,0)</x:f>
        <x:v>0</x:v>
      </x:c>
      <x:c r="AJ80" s="25" t="n">
        <x:f>IF(AND('Manual Data'!O80="N",'Manual Data'!Q80="N"),1,0)</x:f>
        <x:v>0</x:v>
      </x:c>
      <x:c r="AK80" s="25" t="n">
        <x:f>IF(AND('Manual Data'!J80="Y",'Manual Data'!K80="Y"),1,0)</x:f>
        <x:v>0</x:v>
      </x:c>
      <x:c r="AL80" s="25" t="n">
        <x:f>IF(AND('Manual Data'!J80="Y",'Manual Data'!K80="Y",'Manual Data'!L80="Y"),1,0)</x:f>
        <x:v>0</x:v>
      </x:c>
      <x:c r="AM80" s="25" t="n">
        <x:f>IF(AND(D80=1,'Manual Data'!N80="Y"),1,0)</x:f>
        <x:v>0</x:v>
      </x:c>
    </x:row>
    <x:row r="81">
      <x:c r="A81" s="24" t="str">
        <x:f>'Manual Data'!A81</x:f>
        <x:v>077</x:v>
      </x:c>
      <x:c r="B81" s="25" t="str">
        <x:f>'Manual Data'!B81</x:f>
        <x:v>Surgical</x:v>
      </x:c>
      <x:c r="C81" s="25" t="n">
        <x:f>IF(OR('Manual Data'!O81="Y",'Manual Data'!Q81="Y"),1,0)</x:f>
        <x:v>0</x:v>
      </x:c>
      <x:c r="D81" s="25" t="n">
        <x:f>IF(AND('Manual Data'!J81="Y",'Manual Data'!K81="Y",'Manual Data'!L81="Y",'Manual Data'!M81="Y"),1,0)</x:f>
        <x:v>1</x:v>
      </x:c>
      <x:c r="E81" s="25" t="n">
        <x:f>IF(OR('Manual Data'!AS81="Y",'Manual Data'!AT81="Y",'Manual Data'!AU81="Y",'Manual Data'!AV81="Y",'Manual Data'!AW81="Y"),1,0)</x:f>
        <x:v>0</x:v>
      </x:c>
      <x:c r="F81" s="25" t="n">
        <x:f>IF(OR('Manual Data'!AB81="Y",'Manual Data'!AC81="Y",'Manual Data'!AD81="Y",'Manual Data'!AE81="Y",'Manual Data'!AF81="Y"),1,0)</x:f>
        <x:v>1</x:v>
      </x:c>
      <x:c r="G81" s="25" t="n">
        <x:f>IF(OR('Manual Data'!AN81="Y",'Manual Data'!AO81="Y",'Manual Data'!AP81="Y",'Manual Data'!AQ81="Y"),1,0)</x:f>
        <x:v>0</x:v>
      </x:c>
      <x:c r="H81" s="25" t="n">
        <x:f>IF(OR('Manual Data'!R81="Y",'Manual Data'!S81="Y"),1,0)</x:f>
        <x:v>0</x:v>
      </x:c>
      <x:c r="I81" s="25" t="n">
        <x:f>IF(OR('Manual Data'!AO81="Y",'Manual Data'!AT81="Y"),1,0)</x:f>
        <x:v>0</x:v>
      </x:c>
      <x:c r="J81" s="25" t="n">
        <x:f>IF(OR('Manual Data'!AN81="Y",'Manual Data'!AS81="Y"),1,0)</x:f>
        <x:v>0</x:v>
      </x:c>
      <x:c r="K81" s="25" t="n">
        <x:f>IF(AND('Manual Data'!U81="Y",'Manual Data'!T81="Y",'Manual Data'!V81="Y"),1,0)</x:f>
        <x:v>1</x:v>
      </x:c>
      <x:c r="L81" s="25" t="n">
        <x:f>IF(AND('Manual Data'!M81="N",'Manual Data'!L81="N"),1,0)</x:f>
        <x:v>0</x:v>
      </x:c>
      <x:c r="M81" s="25" t="n">
        <x:f>IF(OR('Manual Data'!Y81="Y",'Manual Data'!Z81="Y"),1,0)</x:f>
        <x:v>0</x:v>
      </x:c>
      <x:c r="N81" s="25" t="n">
        <x:f>IF(AND('Manual Data'!H81="Y",'Manual Data'!I81="Y",E81=1),1,0)</x:f>
        <x:v>0</x:v>
      </x:c>
      <x:c r="O81" s="25" t="n">
        <x:f>IF(AND('Manual Data'!H81="Y",D81=1,E81=1),1,0)</x:f>
        <x:v>0</x:v>
      </x:c>
      <x:c r="P81" s="25" t="n">
        <x:f>IF(AND(O81=1,C81=1),1,0)</x:f>
        <x:v>0</x:v>
      </x:c>
      <x:c r="Q81" s="25" t="n">
        <x:f>IF(AND('Manual Data'!B81="Non-surgical",'Manual Data'!I81="Y",C81=1,J81=1,E81=1),1,0)</x:f>
        <x:v>0</x:v>
      </x:c>
      <x:c r="R81" s="25" t="n">
        <x:f>IF(AND(Q81=1,D81=0),1,0)</x:f>
        <x:v>0</x:v>
      </x:c>
      <x:c r="S81" s="25" t="n">
        <x:f>IF(AND(Q81=1,D81=1),1,0)</x:f>
        <x:v>0</x:v>
      </x:c>
      <x:c r="T81" s="25" t="n">
        <x:f>IF(AND(Q81=1,L81=1),1,0)</x:f>
        <x:v>0</x:v>
      </x:c>
      <x:c r="U81" s="25" t="n">
        <x:f>IF(AND(Q81=1,'Manual Data'!T81="N"),1,0)</x:f>
        <x:v>0</x:v>
      </x:c>
      <x:c r="V81" s="25" t="n">
        <x:f>IF(AND(OR('Manual Data'!B81="Surgical",'Manual Data'!B81="Mixed"),'Manual Data'!I81="Y",I81=1,E81=1),1,0)</x:f>
        <x:v>0</x:v>
      </x:c>
      <x:c r="W81" s="25" t="n">
        <x:f>IF(AND(V81=1,H81=0),1,0)</x:f>
        <x:v>0</x:v>
      </x:c>
      <x:c r="X81" s="25" t="n">
        <x:f>IF(AND('Manual Data'!X81="Y",'Manual Data'!G81="N"),1,0)</x:f>
        <x:v>1</x:v>
      </x:c>
      <x:c r="Y81" s="25" t="n">
        <x:f>IF(AND('Manual Data'!U81="Y",'Manual Data'!V81="N"),1,0)</x:f>
        <x:v>0</x:v>
      </x:c>
      <x:c r="Z81" s="25" t="n">
        <x:f>IF('Manual Data'!U81="N",1,0)</x:f>
        <x:v>0</x:v>
      </x:c>
      <x:c r="AA81" s="25" t="n">
        <x:f>IF(AND('Manual Data'!AB81="N",'Manual Data'!AC81="N"),1,0)</x:f>
        <x:v>1</x:v>
      </x:c>
      <x:c r="AB81" s="25" t="n">
        <x:f>IF(AND(D81=1,E81=1),1,0)</x:f>
        <x:v>0</x:v>
      </x:c>
      <x:c r="AC81" s="25" t="n">
        <x:f>IF(AND(D81=0,E81=1),1,0)</x:f>
        <x:v>0</x:v>
      </x:c>
      <x:c r="AD81" s="25" t="n">
        <x:f>IF(AND(D81=1,E81=0),1,0)</x:f>
        <x:v>1</x:v>
      </x:c>
      <x:c r="AE81" s="25" t="n">
        <x:f>IF(AND(D81=0,E81=0),1,0)</x:f>
        <x:v>0</x:v>
      </x:c>
      <x:c r="AF81" s="25" t="n">
        <x:f>IF(AND(H81=1,I81=1),1,0)</x:f>
        <x:v>0</x:v>
      </x:c>
      <x:c r="AG81" s="25" t="n">
        <x:f>IF(AND(H81=0,I81=1),1,0)</x:f>
        <x:v>0</x:v>
      </x:c>
      <x:c r="AH81" s="25" t="n">
        <x:f>IF(AND('Manual Data'!J81="Y",'Manual Data'!M81="N"),1,0)</x:f>
        <x:v>0</x:v>
      </x:c>
      <x:c r="AI81" s="25" t="n">
        <x:f>IF(AND('Manual Data'!J81="Y",'Manual Data'!L81="N"),1,0)</x:f>
        <x:v>0</x:v>
      </x:c>
      <x:c r="AJ81" s="25" t="n">
        <x:f>IF(AND('Manual Data'!O81="N",'Manual Data'!Q81="N"),1,0)</x:f>
        <x:v>1</x:v>
      </x:c>
      <x:c r="AK81" s="25" t="n">
        <x:f>IF(AND('Manual Data'!J81="Y",'Manual Data'!K81="Y"),1,0)</x:f>
        <x:v>1</x:v>
      </x:c>
      <x:c r="AL81" s="25" t="n">
        <x:f>IF(AND('Manual Data'!J81="Y",'Manual Data'!K81="Y",'Manual Data'!L81="Y"),1,0)</x:f>
        <x:v>1</x:v>
      </x:c>
      <x:c r="AM81" s="25" t="n">
        <x:f>IF(AND(D81=1,'Manual Data'!N81="Y"),1,0)</x:f>
        <x:v>0</x:v>
      </x:c>
    </x:row>
    <x:row r="82">
      <x:c r="A82" s="24" t="str">
        <x:f>'Manual Data'!A82</x:f>
        <x:v>078</x:v>
      </x:c>
      <x:c r="B82" s="25" t="str">
        <x:f>'Manual Data'!B82</x:f>
        <x:v>Non-surgical</x:v>
      </x:c>
      <x:c r="C82" s="25" t="n">
        <x:f>IF(OR('Manual Data'!O82="Y",'Manual Data'!Q82="Y"),1,0)</x:f>
        <x:v>1</x:v>
      </x:c>
      <x:c r="D82" s="25" t="n">
        <x:f>IF(AND('Manual Data'!J82="Y",'Manual Data'!K82="Y",'Manual Data'!L82="Y",'Manual Data'!M82="Y"),1,0)</x:f>
        <x:v>0</x:v>
      </x:c>
      <x:c r="E82" s="25" t="n">
        <x:f>IF(OR('Manual Data'!AS82="Y",'Manual Data'!AT82="Y",'Manual Data'!AU82="Y",'Manual Data'!AV82="Y",'Manual Data'!AW82="Y"),1,0)</x:f>
        <x:v>1</x:v>
      </x:c>
      <x:c r="F82" s="25" t="n">
        <x:f>IF(OR('Manual Data'!AB82="Y",'Manual Data'!AC82="Y",'Manual Data'!AD82="Y",'Manual Data'!AE82="Y",'Manual Data'!AF82="Y"),1,0)</x:f>
        <x:v>1</x:v>
      </x:c>
      <x:c r="G82" s="25" t="n">
        <x:f>IF(OR('Manual Data'!AN82="Y",'Manual Data'!AO82="Y",'Manual Data'!AP82="Y",'Manual Data'!AQ82="Y"),1,0)</x:f>
        <x:v>1</x:v>
      </x:c>
      <x:c r="H82" s="25" t="n">
        <x:f>IF(OR('Manual Data'!R82="Y",'Manual Data'!S82="Y"),1,0)</x:f>
        <x:v>1</x:v>
      </x:c>
      <x:c r="I82" s="25" t="n">
        <x:f>IF(OR('Manual Data'!AO82="Y",'Manual Data'!AT82="Y"),1,0)</x:f>
        <x:v>0</x:v>
      </x:c>
      <x:c r="J82" s="25" t="n">
        <x:f>IF(OR('Manual Data'!AN82="Y",'Manual Data'!AS82="Y"),1,0)</x:f>
        <x:v>1</x:v>
      </x:c>
      <x:c r="K82" s="25" t="n">
        <x:f>IF(AND('Manual Data'!U82="Y",'Manual Data'!T82="Y",'Manual Data'!V82="Y"),1,0)</x:f>
        <x:v>0</x:v>
      </x:c>
      <x:c r="L82" s="25" t="n">
        <x:f>IF(AND('Manual Data'!M82="N",'Manual Data'!L82="N"),1,0)</x:f>
        <x:v>1</x:v>
      </x:c>
      <x:c r="M82" s="25" t="n">
        <x:f>IF(OR('Manual Data'!Y82="Y",'Manual Data'!Z82="Y"),1,0)</x:f>
        <x:v>0</x:v>
      </x:c>
      <x:c r="N82" s="25" t="n">
        <x:f>IF(AND('Manual Data'!H82="Y",'Manual Data'!I82="Y",E82=1),1,0)</x:f>
        <x:v>0</x:v>
      </x:c>
      <x:c r="O82" s="25" t="n">
        <x:f>IF(AND('Manual Data'!H82="Y",D82=1,E82=1),1,0)</x:f>
        <x:v>0</x:v>
      </x:c>
      <x:c r="P82" s="25" t="n">
        <x:f>IF(AND(O82=1,C82=1),1,0)</x:f>
        <x:v>0</x:v>
      </x:c>
      <x:c r="Q82" s="25" t="n">
        <x:f>IF(AND('Manual Data'!B82="Non-surgical",'Manual Data'!I82="Y",C82=1,J82=1,E82=1),1,0)</x:f>
        <x:v>0</x:v>
      </x:c>
      <x:c r="R82" s="25" t="n">
        <x:f>IF(AND(Q82=1,D82=0),1,0)</x:f>
        <x:v>0</x:v>
      </x:c>
      <x:c r="S82" s="25" t="n">
        <x:f>IF(AND(Q82=1,D82=1),1,0)</x:f>
        <x:v>0</x:v>
      </x:c>
      <x:c r="T82" s="25" t="n">
        <x:f>IF(AND(Q82=1,L82=1),1,0)</x:f>
        <x:v>0</x:v>
      </x:c>
      <x:c r="U82" s="25" t="n">
        <x:f>IF(AND(Q82=1,'Manual Data'!T82="N"),1,0)</x:f>
        <x:v>0</x:v>
      </x:c>
      <x:c r="V82" s="25" t="n">
        <x:f>IF(AND(OR('Manual Data'!B82="Surgical",'Manual Data'!B82="Mixed"),'Manual Data'!I82="Y",I82=1,E82=1),1,0)</x:f>
        <x:v>0</x:v>
      </x:c>
      <x:c r="W82" s="25" t="n">
        <x:f>IF(AND(V82=1,H82=0),1,0)</x:f>
        <x:v>0</x:v>
      </x:c>
      <x:c r="X82" s="25" t="n">
        <x:f>IF(AND('Manual Data'!X82="Y",'Manual Data'!G82="N"),1,0)</x:f>
        <x:v>0</x:v>
      </x:c>
      <x:c r="Y82" s="25" t="n">
        <x:f>IF(AND('Manual Data'!U82="Y",'Manual Data'!V82="N"),1,0)</x:f>
        <x:v>1</x:v>
      </x:c>
      <x:c r="Z82" s="25" t="n">
        <x:f>IF('Manual Data'!U82="N",1,0)</x:f>
        <x:v>0</x:v>
      </x:c>
      <x:c r="AA82" s="25" t="n">
        <x:f>IF(AND('Manual Data'!AB82="N",'Manual Data'!AC82="N"),1,0)</x:f>
        <x:v>1</x:v>
      </x:c>
      <x:c r="AB82" s="25" t="n">
        <x:f>IF(AND(D82=1,E82=1),1,0)</x:f>
        <x:v>0</x:v>
      </x:c>
      <x:c r="AC82" s="25" t="n">
        <x:f>IF(AND(D82=0,E82=1),1,0)</x:f>
        <x:v>1</x:v>
      </x:c>
      <x:c r="AD82" s="25" t="n">
        <x:f>IF(AND(D82=1,E82=0),1,0)</x:f>
        <x:v>0</x:v>
      </x:c>
      <x:c r="AE82" s="25" t="n">
        <x:f>IF(AND(D82=0,E82=0),1,0)</x:f>
        <x:v>0</x:v>
      </x:c>
      <x:c r="AF82" s="25" t="n">
        <x:f>IF(AND(H82=1,I82=1),1,0)</x:f>
        <x:v>0</x:v>
      </x:c>
      <x:c r="AG82" s="25" t="n">
        <x:f>IF(AND(H82=0,I82=1),1,0)</x:f>
        <x:v>0</x:v>
      </x:c>
      <x:c r="AH82" s="25" t="n">
        <x:f>IF(AND('Manual Data'!J82="Y",'Manual Data'!M82="N"),1,0)</x:f>
        <x:v>0</x:v>
      </x:c>
      <x:c r="AI82" s="25" t="n">
        <x:f>IF(AND('Manual Data'!J82="Y",'Manual Data'!L82="N"),1,0)</x:f>
        <x:v>0</x:v>
      </x:c>
      <x:c r="AJ82" s="25" t="n">
        <x:f>IF(AND('Manual Data'!O82="N",'Manual Data'!Q82="N"),1,0)</x:f>
        <x:v>0</x:v>
      </x:c>
      <x:c r="AK82" s="25" t="n">
        <x:f>IF(AND('Manual Data'!J82="Y",'Manual Data'!K82="Y"),1,0)</x:f>
        <x:v>0</x:v>
      </x:c>
      <x:c r="AL82" s="25" t="n">
        <x:f>IF(AND('Manual Data'!J82="Y",'Manual Data'!K82="Y",'Manual Data'!L82="Y"),1,0)</x:f>
        <x:v>0</x:v>
      </x:c>
      <x:c r="AM82" s="25" t="n">
        <x:f>IF(AND(D82=1,'Manual Data'!N82="Y"),1,0)</x:f>
        <x:v>0</x:v>
      </x:c>
    </x:row>
    <x:row r="83">
      <x:c r="A83" s="24" t="str">
        <x:f>'Manual Data'!A83</x:f>
        <x:v>079</x:v>
      </x:c>
      <x:c r="B83" s="25" t="str">
        <x:f>'Manual Data'!B83</x:f>
        <x:v>Non-surgical</x:v>
      </x:c>
      <x:c r="C83" s="25" t="n">
        <x:f>IF(OR('Manual Data'!O83="Y",'Manual Data'!Q83="Y"),1,0)</x:f>
        <x:v>1</x:v>
      </x:c>
      <x:c r="D83" s="25" t="n">
        <x:f>IF(AND('Manual Data'!J83="Y",'Manual Data'!K83="Y",'Manual Data'!L83="Y",'Manual Data'!M83="Y"),1,0)</x:f>
        <x:v>0</x:v>
      </x:c>
      <x:c r="E83" s="25" t="n">
        <x:f>IF(OR('Manual Data'!AS83="Y",'Manual Data'!AT83="Y",'Manual Data'!AU83="Y",'Manual Data'!AV83="Y",'Manual Data'!AW83="Y"),1,0)</x:f>
        <x:v>1</x:v>
      </x:c>
      <x:c r="F83" s="25" t="n">
        <x:f>IF(OR('Manual Data'!AB83="Y",'Manual Data'!AC83="Y",'Manual Data'!AD83="Y",'Manual Data'!AE83="Y",'Manual Data'!AF83="Y"),1,0)</x:f>
        <x:v>1</x:v>
      </x:c>
      <x:c r="G83" s="25" t="n">
        <x:f>IF(OR('Manual Data'!AN83="Y",'Manual Data'!AO83="Y",'Manual Data'!AP83="Y",'Manual Data'!AQ83="Y"),1,0)</x:f>
        <x:v>0</x:v>
      </x:c>
      <x:c r="H83" s="25" t="n">
        <x:f>IF(OR('Manual Data'!R83="Y",'Manual Data'!S83="Y"),1,0)</x:f>
        <x:v>0</x:v>
      </x:c>
      <x:c r="I83" s="25" t="n">
        <x:f>IF(OR('Manual Data'!AO83="Y",'Manual Data'!AT83="Y"),1,0)</x:f>
        <x:v>0</x:v>
      </x:c>
      <x:c r="J83" s="25" t="n">
        <x:f>IF(OR('Manual Data'!AN83="Y",'Manual Data'!AS83="Y"),1,0)</x:f>
        <x:v>0</x:v>
      </x:c>
      <x:c r="K83" s="25" t="n">
        <x:f>IF(AND('Manual Data'!U83="Y",'Manual Data'!T83="Y",'Manual Data'!V83="Y"),1,0)</x:f>
        <x:v>0</x:v>
      </x:c>
      <x:c r="L83" s="25" t="n">
        <x:f>IF(AND('Manual Data'!M83="N",'Manual Data'!L83="N"),1,0)</x:f>
        <x:v>0</x:v>
      </x:c>
      <x:c r="M83" s="25" t="n">
        <x:f>IF(OR('Manual Data'!Y83="Y",'Manual Data'!Z83="Y"),1,0)</x:f>
        <x:v>0</x:v>
      </x:c>
      <x:c r="N83" s="25" t="n">
        <x:f>IF(AND('Manual Data'!H83="Y",'Manual Data'!I83="Y",E83=1),1,0)</x:f>
        <x:v>0</x:v>
      </x:c>
      <x:c r="O83" s="25" t="n">
        <x:f>IF(AND('Manual Data'!H83="Y",D83=1,E83=1),1,0)</x:f>
        <x:v>0</x:v>
      </x:c>
      <x:c r="P83" s="25" t="n">
        <x:f>IF(AND(O83=1,C83=1),1,0)</x:f>
        <x:v>0</x:v>
      </x:c>
      <x:c r="Q83" s="25" t="n">
        <x:f>IF(AND('Manual Data'!B83="Non-surgical",'Manual Data'!I83="Y",C83=1,J83=1,E83=1),1,0)</x:f>
        <x:v>0</x:v>
      </x:c>
      <x:c r="R83" s="25" t="n">
        <x:f>IF(AND(Q83=1,D83=0),1,0)</x:f>
        <x:v>0</x:v>
      </x:c>
      <x:c r="S83" s="25" t="n">
        <x:f>IF(AND(Q83=1,D83=1),1,0)</x:f>
        <x:v>0</x:v>
      </x:c>
      <x:c r="T83" s="25" t="n">
        <x:f>IF(AND(Q83=1,L83=1),1,0)</x:f>
        <x:v>0</x:v>
      </x:c>
      <x:c r="U83" s="25" t="n">
        <x:f>IF(AND(Q83=1,'Manual Data'!T83="N"),1,0)</x:f>
        <x:v>0</x:v>
      </x:c>
      <x:c r="V83" s="25" t="n">
        <x:f>IF(AND(OR('Manual Data'!B83="Surgical",'Manual Data'!B83="Mixed"),'Manual Data'!I83="Y",I83=1,E83=1),1,0)</x:f>
        <x:v>0</x:v>
      </x:c>
      <x:c r="W83" s="25" t="n">
        <x:f>IF(AND(V83=1,H83=0),1,0)</x:f>
        <x:v>0</x:v>
      </x:c>
      <x:c r="X83" s="25" t="n">
        <x:f>IF(AND('Manual Data'!X83="Y",'Manual Data'!G83="N"),1,0)</x:f>
        <x:v>0</x:v>
      </x:c>
      <x:c r="Y83" s="25" t="n">
        <x:f>IF(AND('Manual Data'!U83="Y",'Manual Data'!V83="N"),1,0)</x:f>
        <x:v>1</x:v>
      </x:c>
      <x:c r="Z83" s="25" t="n">
        <x:f>IF('Manual Data'!U83="N",1,0)</x:f>
        <x:v>0</x:v>
      </x:c>
      <x:c r="AA83" s="25" t="n">
        <x:f>IF(AND('Manual Data'!AB83="N",'Manual Data'!AC83="N"),1,0)</x:f>
        <x:v>1</x:v>
      </x:c>
      <x:c r="AB83" s="25" t="n">
        <x:f>IF(AND(D83=1,E83=1),1,0)</x:f>
        <x:v>0</x:v>
      </x:c>
      <x:c r="AC83" s="25" t="n">
        <x:f>IF(AND(D83=0,E83=1),1,0)</x:f>
        <x:v>1</x:v>
      </x:c>
      <x:c r="AD83" s="25" t="n">
        <x:f>IF(AND(D83=1,E83=0),1,0)</x:f>
        <x:v>0</x:v>
      </x:c>
      <x:c r="AE83" s="25" t="n">
        <x:f>IF(AND(D83=0,E83=0),1,0)</x:f>
        <x:v>0</x:v>
      </x:c>
      <x:c r="AF83" s="25" t="n">
        <x:f>IF(AND(H83=1,I83=1),1,0)</x:f>
        <x:v>0</x:v>
      </x:c>
      <x:c r="AG83" s="25" t="n">
        <x:f>IF(AND(H83=0,I83=1),1,0)</x:f>
        <x:v>0</x:v>
      </x:c>
      <x:c r="AH83" s="25" t="n">
        <x:f>IF(AND('Manual Data'!J83="Y",'Manual Data'!M83="N"),1,0)</x:f>
        <x:v>1</x:v>
      </x:c>
      <x:c r="AI83" s="25" t="n">
        <x:f>IF(AND('Manual Data'!J83="Y",'Manual Data'!L83="N"),1,0)</x:f>
        <x:v>0</x:v>
      </x:c>
      <x:c r="AJ83" s="25" t="n">
        <x:f>IF(AND('Manual Data'!O83="N",'Manual Data'!Q83="N"),1,0)</x:f>
        <x:v>0</x:v>
      </x:c>
      <x:c r="AK83" s="25" t="n">
        <x:f>IF(AND('Manual Data'!J83="Y",'Manual Data'!K83="Y"),1,0)</x:f>
        <x:v>1</x:v>
      </x:c>
      <x:c r="AL83" s="25" t="n">
        <x:f>IF(AND('Manual Data'!J83="Y",'Manual Data'!K83="Y",'Manual Data'!L83="Y"),1,0)</x:f>
        <x:v>1</x:v>
      </x:c>
      <x:c r="AM83" s="25" t="n">
        <x:f>IF(AND(D83=1,'Manual Data'!N83="Y"),1,0)</x:f>
        <x:v>0</x:v>
      </x:c>
    </x:row>
    <x:row r="84">
      <x:c r="A84" s="24" t="str">
        <x:f>'Manual Data'!A84</x:f>
        <x:v>080</x:v>
      </x:c>
      <x:c r="B84" s="25" t="str">
        <x:f>'Manual Data'!B84</x:f>
        <x:v>Surgical</x:v>
      </x:c>
      <x:c r="C84" s="25" t="n">
        <x:f>IF(OR('Manual Data'!O84="Y",'Manual Data'!Q84="Y"),1,0)</x:f>
        <x:v>0</x:v>
      </x:c>
      <x:c r="D84" s="25" t="n">
        <x:f>IF(AND('Manual Data'!J84="Y",'Manual Data'!K84="Y",'Manual Data'!L84="Y",'Manual Data'!M84="Y"),1,0)</x:f>
        <x:v>0</x:v>
      </x:c>
      <x:c r="E84" s="25" t="n">
        <x:f>IF(OR('Manual Data'!AS84="Y",'Manual Data'!AT84="Y",'Manual Data'!AU84="Y",'Manual Data'!AV84="Y",'Manual Data'!AW84="Y"),1,0)</x:f>
        <x:v>0</x:v>
      </x:c>
      <x:c r="F84" s="25" t="n">
        <x:f>IF(OR('Manual Data'!AB84="Y",'Manual Data'!AC84="Y",'Manual Data'!AD84="Y",'Manual Data'!AE84="Y",'Manual Data'!AF84="Y"),1,0)</x:f>
        <x:v>1</x:v>
      </x:c>
      <x:c r="G84" s="25" t="n">
        <x:f>IF(OR('Manual Data'!AN84="Y",'Manual Data'!AO84="Y",'Manual Data'!AP84="Y",'Manual Data'!AQ84="Y"),1,0)</x:f>
        <x:v>0</x:v>
      </x:c>
      <x:c r="H84" s="25" t="n">
        <x:f>IF(OR('Manual Data'!R84="Y",'Manual Data'!S84="Y"),1,0)</x:f>
        <x:v>0</x:v>
      </x:c>
      <x:c r="I84" s="25" t="n">
        <x:f>IF(OR('Manual Data'!AO84="Y",'Manual Data'!AT84="Y"),1,0)</x:f>
        <x:v>0</x:v>
      </x:c>
      <x:c r="J84" s="25" t="n">
        <x:f>IF(OR('Manual Data'!AN84="Y",'Manual Data'!AS84="Y"),1,0)</x:f>
        <x:v>0</x:v>
      </x:c>
      <x:c r="K84" s="25" t="n">
        <x:f>IF(AND('Manual Data'!U84="Y",'Manual Data'!T84="Y",'Manual Data'!V84="Y"),1,0)</x:f>
        <x:v>1</x:v>
      </x:c>
      <x:c r="L84" s="25" t="n">
        <x:f>IF(AND('Manual Data'!M84="N",'Manual Data'!L84="N"),1,0)</x:f>
        <x:v>1</x:v>
      </x:c>
      <x:c r="M84" s="25" t="n">
        <x:f>IF(OR('Manual Data'!Y84="Y",'Manual Data'!Z84="Y"),1,0)</x:f>
        <x:v>0</x:v>
      </x:c>
      <x:c r="N84" s="25" t="n">
        <x:f>IF(AND('Manual Data'!H84="Y",'Manual Data'!I84="Y",E84=1),1,0)</x:f>
        <x:v>0</x:v>
      </x:c>
      <x:c r="O84" s="25" t="n">
        <x:f>IF(AND('Manual Data'!H84="Y",D84=1,E84=1),1,0)</x:f>
        <x:v>0</x:v>
      </x:c>
      <x:c r="P84" s="25" t="n">
        <x:f>IF(AND(O84=1,C84=1),1,0)</x:f>
        <x:v>0</x:v>
      </x:c>
      <x:c r="Q84" s="25" t="n">
        <x:f>IF(AND('Manual Data'!B84="Non-surgical",'Manual Data'!I84="Y",C84=1,J84=1,E84=1),1,0)</x:f>
        <x:v>0</x:v>
      </x:c>
      <x:c r="R84" s="25" t="n">
        <x:f>IF(AND(Q84=1,D84=0),1,0)</x:f>
        <x:v>0</x:v>
      </x:c>
      <x:c r="S84" s="25" t="n">
        <x:f>IF(AND(Q84=1,D84=1),1,0)</x:f>
        <x:v>0</x:v>
      </x:c>
      <x:c r="T84" s="25" t="n">
        <x:f>IF(AND(Q84=1,L84=1),1,0)</x:f>
        <x:v>0</x:v>
      </x:c>
      <x:c r="U84" s="25" t="n">
        <x:f>IF(AND(Q84=1,'Manual Data'!T84="N"),1,0)</x:f>
        <x:v>0</x:v>
      </x:c>
      <x:c r="V84" s="25" t="n">
        <x:f>IF(AND(OR('Manual Data'!B84="Surgical",'Manual Data'!B84="Mixed"),'Manual Data'!I84="Y",I84=1,E84=1),1,0)</x:f>
        <x:v>0</x:v>
      </x:c>
      <x:c r="W84" s="25" t="n">
        <x:f>IF(AND(V84=1,H84=0),1,0)</x:f>
        <x:v>0</x:v>
      </x:c>
      <x:c r="X84" s="25" t="n">
        <x:f>IF(AND('Manual Data'!X84="Y",'Manual Data'!G84="N"),1,0)</x:f>
        <x:v>1</x:v>
      </x:c>
      <x:c r="Y84" s="25" t="n">
        <x:f>IF(AND('Manual Data'!U84="Y",'Manual Data'!V84="N"),1,0)</x:f>
        <x:v>0</x:v>
      </x:c>
      <x:c r="Z84" s="25" t="n">
        <x:f>IF('Manual Data'!U84="N",1,0)</x:f>
        <x:v>0</x:v>
      </x:c>
      <x:c r="AA84" s="25" t="n">
        <x:f>IF(AND('Manual Data'!AB84="N",'Manual Data'!AC84="N"),1,0)</x:f>
        <x:v>1</x:v>
      </x:c>
      <x:c r="AB84" s="25" t="n">
        <x:f>IF(AND(D84=1,E84=1),1,0)</x:f>
        <x:v>0</x:v>
      </x:c>
      <x:c r="AC84" s="25" t="n">
        <x:f>IF(AND(D84=0,E84=1),1,0)</x:f>
        <x:v>0</x:v>
      </x:c>
      <x:c r="AD84" s="25" t="n">
        <x:f>IF(AND(D84=1,E84=0),1,0)</x:f>
        <x:v>0</x:v>
      </x:c>
      <x:c r="AE84" s="25" t="n">
        <x:f>IF(AND(D84=0,E84=0),1,0)</x:f>
        <x:v>1</x:v>
      </x:c>
      <x:c r="AF84" s="25" t="n">
        <x:f>IF(AND(H84=1,I84=1),1,0)</x:f>
        <x:v>0</x:v>
      </x:c>
      <x:c r="AG84" s="25" t="n">
        <x:f>IF(AND(H84=0,I84=1),1,0)</x:f>
        <x:v>0</x:v>
      </x:c>
      <x:c r="AH84" s="25" t="n">
        <x:f>IF(AND('Manual Data'!J84="Y",'Manual Data'!M84="N"),1,0)</x:f>
        <x:v>1</x:v>
      </x:c>
      <x:c r="AI84" s="25" t="n">
        <x:f>IF(AND('Manual Data'!J84="Y",'Manual Data'!L84="N"),1,0)</x:f>
        <x:v>1</x:v>
      </x:c>
      <x:c r="AJ84" s="25" t="n">
        <x:f>IF(AND('Manual Data'!O84="N",'Manual Data'!Q84="N"),1,0)</x:f>
        <x:v>1</x:v>
      </x:c>
      <x:c r="AK84" s="25" t="n">
        <x:f>IF(AND('Manual Data'!J84="Y",'Manual Data'!K84="Y"),1,0)</x:f>
        <x:v>1</x:v>
      </x:c>
      <x:c r="AL84" s="25" t="n">
        <x:f>IF(AND('Manual Data'!J84="Y",'Manual Data'!K84="Y",'Manual Data'!L84="Y"),1,0)</x:f>
        <x:v>0</x:v>
      </x:c>
      <x:c r="AM84" s="25" t="n">
        <x:f>IF(AND(D84=1,'Manual Data'!N84="Y"),1,0)</x:f>
        <x:v>0</x:v>
      </x:c>
    </x:row>
    <x:row r="85">
      <x:c r="A85" s="24" t="str">
        <x:f>'Manual Data'!A85</x:f>
        <x:v>081</x:v>
      </x:c>
      <x:c r="B85" s="25" t="str">
        <x:f>'Manual Data'!B85</x:f>
        <x:v>Non-surgical</x:v>
      </x:c>
      <x:c r="C85" s="25" t="n">
        <x:f>IF(OR('Manual Data'!O85="Y",'Manual Data'!Q85="Y"),1,0)</x:f>
        <x:v>1</x:v>
      </x:c>
      <x:c r="D85" s="25" t="n">
        <x:f>IF(AND('Manual Data'!J85="Y",'Manual Data'!K85="Y",'Manual Data'!L85="Y",'Manual Data'!M85="Y"),1,0)</x:f>
        <x:v>1</x:v>
      </x:c>
      <x:c r="E85" s="25" t="n">
        <x:f>IF(OR('Manual Data'!AS85="Y",'Manual Data'!AT85="Y",'Manual Data'!AU85="Y",'Manual Data'!AV85="Y",'Manual Data'!AW85="Y"),1,0)</x:f>
        <x:v>0</x:v>
      </x:c>
      <x:c r="F85" s="25" t="n">
        <x:f>IF(OR('Manual Data'!AB85="Y",'Manual Data'!AC85="Y",'Manual Data'!AD85="Y",'Manual Data'!AE85="Y",'Manual Data'!AF85="Y"),1,0)</x:f>
        <x:v>1</x:v>
      </x:c>
      <x:c r="G85" s="25" t="n">
        <x:f>IF(OR('Manual Data'!AN85="Y",'Manual Data'!AO85="Y",'Manual Data'!AP85="Y",'Manual Data'!AQ85="Y"),1,0)</x:f>
        <x:v>0</x:v>
      </x:c>
      <x:c r="H85" s="25" t="n">
        <x:f>IF(OR('Manual Data'!R85="Y",'Manual Data'!S85="Y"),1,0)</x:f>
        <x:v>0</x:v>
      </x:c>
      <x:c r="I85" s="25" t="n">
        <x:f>IF(OR('Manual Data'!AO85="Y",'Manual Data'!AT85="Y"),1,0)</x:f>
        <x:v>0</x:v>
      </x:c>
      <x:c r="J85" s="25" t="n">
        <x:f>IF(OR('Manual Data'!AN85="Y",'Manual Data'!AS85="Y"),1,0)</x:f>
        <x:v>0</x:v>
      </x:c>
      <x:c r="K85" s="25" t="n">
        <x:f>IF(AND('Manual Data'!U85="Y",'Manual Data'!T85="Y",'Manual Data'!V85="Y"),1,0)</x:f>
        <x:v>0</x:v>
      </x:c>
      <x:c r="L85" s="25" t="n">
        <x:f>IF(AND('Manual Data'!M85="N",'Manual Data'!L85="N"),1,0)</x:f>
        <x:v>0</x:v>
      </x:c>
      <x:c r="M85" s="25" t="n">
        <x:f>IF(OR('Manual Data'!Y85="Y",'Manual Data'!Z85="Y"),1,0)</x:f>
        <x:v>0</x:v>
      </x:c>
      <x:c r="N85" s="25" t="n">
        <x:f>IF(AND('Manual Data'!H85="Y",'Manual Data'!I85="Y",E85=1),1,0)</x:f>
        <x:v>0</x:v>
      </x:c>
      <x:c r="O85" s="25" t="n">
        <x:f>IF(AND('Manual Data'!H85="Y",D85=1,E85=1),1,0)</x:f>
        <x:v>0</x:v>
      </x:c>
      <x:c r="P85" s="25" t="n">
        <x:f>IF(AND(O85=1,C85=1),1,0)</x:f>
        <x:v>0</x:v>
      </x:c>
      <x:c r="Q85" s="25" t="n">
        <x:f>IF(AND('Manual Data'!B85="Non-surgical",'Manual Data'!I85="Y",C85=1,J85=1,E85=1),1,0)</x:f>
        <x:v>0</x:v>
      </x:c>
      <x:c r="R85" s="25" t="n">
        <x:f>IF(AND(Q85=1,D85=0),1,0)</x:f>
        <x:v>0</x:v>
      </x:c>
      <x:c r="S85" s="25" t="n">
        <x:f>IF(AND(Q85=1,D85=1),1,0)</x:f>
        <x:v>0</x:v>
      </x:c>
      <x:c r="T85" s="25" t="n">
        <x:f>IF(AND(Q85=1,L85=1),1,0)</x:f>
        <x:v>0</x:v>
      </x:c>
      <x:c r="U85" s="25" t="n">
        <x:f>IF(AND(Q85=1,'Manual Data'!T85="N"),1,0)</x:f>
        <x:v>0</x:v>
      </x:c>
      <x:c r="V85" s="25" t="n">
        <x:f>IF(AND(OR('Manual Data'!B85="Surgical",'Manual Data'!B85="Mixed"),'Manual Data'!I85="Y",I85=1,E85=1),1,0)</x:f>
        <x:v>0</x:v>
      </x:c>
      <x:c r="W85" s="25" t="n">
        <x:f>IF(AND(V85=1,H85=0),1,0)</x:f>
        <x:v>0</x:v>
      </x:c>
      <x:c r="X85" s="25" t="n">
        <x:f>IF(AND('Manual Data'!X85="Y",'Manual Data'!G85="N"),1,0)</x:f>
        <x:v>0</x:v>
      </x:c>
      <x:c r="Y85" s="25" t="n">
        <x:f>IF(AND('Manual Data'!U85="Y",'Manual Data'!V85="N"),1,0)</x:f>
        <x:v>1</x:v>
      </x:c>
      <x:c r="Z85" s="25" t="n">
        <x:f>IF('Manual Data'!U85="N",1,0)</x:f>
        <x:v>0</x:v>
      </x:c>
      <x:c r="AA85" s="25" t="n">
        <x:f>IF(AND('Manual Data'!AB85="N",'Manual Data'!AC85="N"),1,0)</x:f>
        <x:v>1</x:v>
      </x:c>
      <x:c r="AB85" s="25" t="n">
        <x:f>IF(AND(D85=1,E85=1),1,0)</x:f>
        <x:v>0</x:v>
      </x:c>
      <x:c r="AC85" s="25" t="n">
        <x:f>IF(AND(D85=0,E85=1),1,0)</x:f>
        <x:v>0</x:v>
      </x:c>
      <x:c r="AD85" s="25" t="n">
        <x:f>IF(AND(D85=1,E85=0),1,0)</x:f>
        <x:v>1</x:v>
      </x:c>
      <x:c r="AE85" s="25" t="n">
        <x:f>IF(AND(D85=0,E85=0),1,0)</x:f>
        <x:v>0</x:v>
      </x:c>
      <x:c r="AF85" s="25" t="n">
        <x:f>IF(AND(H85=1,I85=1),1,0)</x:f>
        <x:v>0</x:v>
      </x:c>
      <x:c r="AG85" s="25" t="n">
        <x:f>IF(AND(H85=0,I85=1),1,0)</x:f>
        <x:v>0</x:v>
      </x:c>
      <x:c r="AH85" s="25" t="n">
        <x:f>IF(AND('Manual Data'!J85="Y",'Manual Data'!M85="N"),1,0)</x:f>
        <x:v>0</x:v>
      </x:c>
      <x:c r="AI85" s="25" t="n">
        <x:f>IF(AND('Manual Data'!J85="Y",'Manual Data'!L85="N"),1,0)</x:f>
        <x:v>0</x:v>
      </x:c>
      <x:c r="AJ85" s="25" t="n">
        <x:f>IF(AND('Manual Data'!O85="N",'Manual Data'!Q85="N"),1,0)</x:f>
        <x:v>0</x:v>
      </x:c>
      <x:c r="AK85" s="25" t="n">
        <x:f>IF(AND('Manual Data'!J85="Y",'Manual Data'!K85="Y"),1,0)</x:f>
        <x:v>1</x:v>
      </x:c>
      <x:c r="AL85" s="25" t="n">
        <x:f>IF(AND('Manual Data'!J85="Y",'Manual Data'!K85="Y",'Manual Data'!L85="Y"),1,0)</x:f>
        <x:v>1</x:v>
      </x:c>
      <x:c r="AM85" s="25" t="n">
        <x:f>IF(AND(D85=1,'Manual Data'!N85="Y"),1,0)</x:f>
        <x:v>0</x:v>
      </x:c>
    </x:row>
    <x:row r="86">
      <x:c r="A86" s="24" t="str">
        <x:f>'Manual Data'!A86</x:f>
        <x:v>082</x:v>
      </x:c>
      <x:c r="B86" s="25" t="str">
        <x:f>'Manual Data'!B86</x:f>
        <x:v>Non-surgical</x:v>
      </x:c>
      <x:c r="C86" s="25" t="n">
        <x:f>IF(OR('Manual Data'!O86="Y",'Manual Data'!Q86="Y"),1,0)</x:f>
        <x:v>1</x:v>
      </x:c>
      <x:c r="D86" s="25" t="n">
        <x:f>IF(AND('Manual Data'!J86="Y",'Manual Data'!K86="Y",'Manual Data'!L86="Y",'Manual Data'!M86="Y"),1,0)</x:f>
        <x:v>0</x:v>
      </x:c>
      <x:c r="E86" s="25" t="n">
        <x:f>IF(OR('Manual Data'!AS86="Y",'Manual Data'!AT86="Y",'Manual Data'!AU86="Y",'Manual Data'!AV86="Y",'Manual Data'!AW86="Y"),1,0)</x:f>
        <x:v>1</x:v>
      </x:c>
      <x:c r="F86" s="25" t="n">
        <x:f>IF(OR('Manual Data'!AB86="Y",'Manual Data'!AC86="Y",'Manual Data'!AD86="Y",'Manual Data'!AE86="Y",'Manual Data'!AF86="Y"),1,0)</x:f>
        <x:v>1</x:v>
      </x:c>
      <x:c r="G86" s="25" t="n">
        <x:f>IF(OR('Manual Data'!AN86="Y",'Manual Data'!AO86="Y",'Manual Data'!AP86="Y",'Manual Data'!AQ86="Y"),1,0)</x:f>
        <x:v>1</x:v>
      </x:c>
      <x:c r="H86" s="25" t="n">
        <x:f>IF(OR('Manual Data'!R86="Y",'Manual Data'!S86="Y"),1,0)</x:f>
        <x:v>0</x:v>
      </x:c>
      <x:c r="I86" s="25" t="n">
        <x:f>IF(OR('Manual Data'!AO86="Y",'Manual Data'!AT86="Y"),1,0)</x:f>
        <x:v>1</x:v>
      </x:c>
      <x:c r="J86" s="25" t="n">
        <x:f>IF(OR('Manual Data'!AN86="Y",'Manual Data'!AS86="Y"),1,0)</x:f>
        <x:v>0</x:v>
      </x:c>
      <x:c r="K86" s="25" t="n">
        <x:f>IF(AND('Manual Data'!U86="Y",'Manual Data'!T86="Y",'Manual Data'!V86="Y"),1,0)</x:f>
        <x:v>1</x:v>
      </x:c>
      <x:c r="L86" s="25" t="n">
        <x:f>IF(AND('Manual Data'!M86="N",'Manual Data'!L86="N"),1,0)</x:f>
        <x:v>1</x:v>
      </x:c>
      <x:c r="M86" s="25" t="n">
        <x:f>IF(OR('Manual Data'!Y86="Y",'Manual Data'!Z86="Y"),1,0)</x:f>
        <x:v>0</x:v>
      </x:c>
      <x:c r="N86" s="25" t="n">
        <x:f>IF(AND('Manual Data'!H86="Y",'Manual Data'!I86="Y",E86=1),1,0)</x:f>
        <x:v>0</x:v>
      </x:c>
      <x:c r="O86" s="25" t="n">
        <x:f>IF(AND('Manual Data'!H86="Y",D86=1,E86=1),1,0)</x:f>
        <x:v>0</x:v>
      </x:c>
      <x:c r="P86" s="25" t="n">
        <x:f>IF(AND(O86=1,C86=1),1,0)</x:f>
        <x:v>0</x:v>
      </x:c>
      <x:c r="Q86" s="25" t="n">
        <x:f>IF(AND('Manual Data'!B86="Non-surgical",'Manual Data'!I86="Y",C86=1,J86=1,E86=1),1,0)</x:f>
        <x:v>0</x:v>
      </x:c>
      <x:c r="R86" s="25" t="n">
        <x:f>IF(AND(Q86=1,D86=0),1,0)</x:f>
        <x:v>0</x:v>
      </x:c>
      <x:c r="S86" s="25" t="n">
        <x:f>IF(AND(Q86=1,D86=1),1,0)</x:f>
        <x:v>0</x:v>
      </x:c>
      <x:c r="T86" s="25" t="n">
        <x:f>IF(AND(Q86=1,L86=1),1,0)</x:f>
        <x:v>0</x:v>
      </x:c>
      <x:c r="U86" s="25" t="n">
        <x:f>IF(AND(Q86=1,'Manual Data'!T86="N"),1,0)</x:f>
        <x:v>0</x:v>
      </x:c>
      <x:c r="V86" s="25" t="n">
        <x:f>IF(AND(OR('Manual Data'!B86="Surgical",'Manual Data'!B86="Mixed"),'Manual Data'!I86="Y",I86=1,E86=1),1,0)</x:f>
        <x:v>0</x:v>
      </x:c>
      <x:c r="W86" s="25" t="n">
        <x:f>IF(AND(V86=1,H86=0),1,0)</x:f>
        <x:v>0</x:v>
      </x:c>
      <x:c r="X86" s="25" t="n">
        <x:f>IF(AND('Manual Data'!X86="Y",'Manual Data'!G86="N"),1,0)</x:f>
        <x:v>1</x:v>
      </x:c>
      <x:c r="Y86" s="25" t="n">
        <x:f>IF(AND('Manual Data'!U86="Y",'Manual Data'!V86="N"),1,0)</x:f>
        <x:v>0</x:v>
      </x:c>
      <x:c r="Z86" s="25" t="n">
        <x:f>IF('Manual Data'!U86="N",1,0)</x:f>
        <x:v>0</x:v>
      </x:c>
      <x:c r="AA86" s="25" t="n">
        <x:f>IF(AND('Manual Data'!AB86="N",'Manual Data'!AC86="N"),1,0)</x:f>
        <x:v>0</x:v>
      </x:c>
      <x:c r="AB86" s="25" t="n">
        <x:f>IF(AND(D86=1,E86=1),1,0)</x:f>
        <x:v>0</x:v>
      </x:c>
      <x:c r="AC86" s="25" t="n">
        <x:f>IF(AND(D86=0,E86=1),1,0)</x:f>
        <x:v>1</x:v>
      </x:c>
      <x:c r="AD86" s="25" t="n">
        <x:f>IF(AND(D86=1,E86=0),1,0)</x:f>
        <x:v>0</x:v>
      </x:c>
      <x:c r="AE86" s="25" t="n">
        <x:f>IF(AND(D86=0,E86=0),1,0)</x:f>
        <x:v>0</x:v>
      </x:c>
      <x:c r="AF86" s="25" t="n">
        <x:f>IF(AND(H86=1,I86=1),1,0)</x:f>
        <x:v>0</x:v>
      </x:c>
      <x:c r="AG86" s="25" t="n">
        <x:f>IF(AND(H86=0,I86=1),1,0)</x:f>
        <x:v>1</x:v>
      </x:c>
      <x:c r="AH86" s="25" t="n">
        <x:f>IF(AND('Manual Data'!J86="Y",'Manual Data'!M86="N"),1,0)</x:f>
        <x:v>0</x:v>
      </x:c>
      <x:c r="AI86" s="25" t="n">
        <x:f>IF(AND('Manual Data'!J86="Y",'Manual Data'!L86="N"),1,0)</x:f>
        <x:v>0</x:v>
      </x:c>
      <x:c r="AJ86" s="25" t="n">
        <x:f>IF(AND('Manual Data'!O86="N",'Manual Data'!Q86="N"),1,0)</x:f>
        <x:v>0</x:v>
      </x:c>
      <x:c r="AK86" s="25" t="n">
        <x:f>IF(AND('Manual Data'!J86="Y",'Manual Data'!K86="Y"),1,0)</x:f>
        <x:v>0</x:v>
      </x:c>
      <x:c r="AL86" s="25" t="n">
        <x:f>IF(AND('Manual Data'!J86="Y",'Manual Data'!K86="Y",'Manual Data'!L86="Y"),1,0)</x:f>
        <x:v>0</x:v>
      </x:c>
      <x:c r="AM86" s="25" t="n">
        <x:f>IF(AND(D86=1,'Manual Data'!N86="Y"),1,0)</x:f>
        <x:v>0</x:v>
      </x:c>
    </x:row>
    <x:row r="87">
      <x:c r="A87" s="24" t="str">
        <x:f>'Manual Data'!A87</x:f>
        <x:v>083</x:v>
      </x:c>
      <x:c r="B87" s="25" t="str">
        <x:f>'Manual Data'!B87</x:f>
        <x:v>Surgical</x:v>
      </x:c>
      <x:c r="C87" s="25" t="n">
        <x:f>IF(OR('Manual Data'!O87="Y",'Manual Data'!Q87="Y"),1,0)</x:f>
        <x:v>0</x:v>
      </x:c>
      <x:c r="D87" s="25" t="n">
        <x:f>IF(AND('Manual Data'!J87="Y",'Manual Data'!K87="Y",'Manual Data'!L87="Y",'Manual Data'!M87="Y"),1,0)</x:f>
        <x:v>1</x:v>
      </x:c>
      <x:c r="E87" s="25" t="n">
        <x:f>IF(OR('Manual Data'!AS87="Y",'Manual Data'!AT87="Y",'Manual Data'!AU87="Y",'Manual Data'!AV87="Y",'Manual Data'!AW87="Y"),1,0)</x:f>
        <x:v>1</x:v>
      </x:c>
      <x:c r="F87" s="25" t="n">
        <x:f>IF(OR('Manual Data'!AB87="Y",'Manual Data'!AC87="Y",'Manual Data'!AD87="Y",'Manual Data'!AE87="Y",'Manual Data'!AF87="Y"),1,0)</x:f>
        <x:v>1</x:v>
      </x:c>
      <x:c r="G87" s="25" t="n">
        <x:f>IF(OR('Manual Data'!AN87="Y",'Manual Data'!AO87="Y",'Manual Data'!AP87="Y",'Manual Data'!AQ87="Y"),1,0)</x:f>
        <x:v>1</x:v>
      </x:c>
      <x:c r="H87" s="25" t="n">
        <x:f>IF(OR('Manual Data'!R87="Y",'Manual Data'!S87="Y"),1,0)</x:f>
        <x:v>1</x:v>
      </x:c>
      <x:c r="I87" s="25" t="n">
        <x:f>IF(OR('Manual Data'!AO87="Y",'Manual Data'!AT87="Y"),1,0)</x:f>
        <x:v>1</x:v>
      </x:c>
      <x:c r="J87" s="25" t="n">
        <x:f>IF(OR('Manual Data'!AN87="Y",'Manual Data'!AS87="Y"),1,0)</x:f>
        <x:v>1</x:v>
      </x:c>
      <x:c r="K87" s="25" t="n">
        <x:f>IF(AND('Manual Data'!U87="Y",'Manual Data'!T87="Y",'Manual Data'!V87="Y"),1,0)</x:f>
        <x:v>1</x:v>
      </x:c>
      <x:c r="L87" s="25" t="n">
        <x:f>IF(AND('Manual Data'!M87="N",'Manual Data'!L87="N"),1,0)</x:f>
        <x:v>0</x:v>
      </x:c>
      <x:c r="M87" s="25" t="n">
        <x:f>IF(OR('Manual Data'!Y87="Y",'Manual Data'!Z87="Y"),1,0)</x:f>
        <x:v>0</x:v>
      </x:c>
      <x:c r="N87" s="25" t="n">
        <x:f>IF(AND('Manual Data'!H87="Y",'Manual Data'!I87="Y",E87=1),1,0)</x:f>
        <x:v>1</x:v>
      </x:c>
      <x:c r="O87" s="25" t="n">
        <x:f>IF(AND('Manual Data'!H87="Y",D87=1,E87=1),1,0)</x:f>
        <x:v>1</x:v>
      </x:c>
      <x:c r="P87" s="25" t="n">
        <x:f>IF(AND(O87=1,C87=1),1,0)</x:f>
        <x:v>0</x:v>
      </x:c>
      <x:c r="Q87" s="25" t="n">
        <x:f>IF(AND('Manual Data'!B87="Non-surgical",'Manual Data'!I87="Y",C87=1,J87=1,E87=1),1,0)</x:f>
        <x:v>0</x:v>
      </x:c>
      <x:c r="R87" s="25" t="n">
        <x:f>IF(AND(Q87=1,D87=0),1,0)</x:f>
        <x:v>0</x:v>
      </x:c>
      <x:c r="S87" s="25" t="n">
        <x:f>IF(AND(Q87=1,D87=1),1,0)</x:f>
        <x:v>0</x:v>
      </x:c>
      <x:c r="T87" s="25" t="n">
        <x:f>IF(AND(Q87=1,L87=1),1,0)</x:f>
        <x:v>0</x:v>
      </x:c>
      <x:c r="U87" s="25" t="n">
        <x:f>IF(AND(Q87=1,'Manual Data'!T87="N"),1,0)</x:f>
        <x:v>0</x:v>
      </x:c>
      <x:c r="V87" s="25" t="n">
        <x:f>IF(AND(OR('Manual Data'!B87="Surgical",'Manual Data'!B87="Mixed"),'Manual Data'!I87="Y",I87=1,E87=1),1,0)</x:f>
        <x:v>1</x:v>
      </x:c>
      <x:c r="W87" s="25" t="n">
        <x:f>IF(AND(V87=1,H87=0),1,0)</x:f>
        <x:v>0</x:v>
      </x:c>
      <x:c r="X87" s="25" t="n">
        <x:f>IF(AND('Manual Data'!X87="Y",'Manual Data'!G87="N"),1,0)</x:f>
        <x:v>0</x:v>
      </x:c>
      <x:c r="Y87" s="25" t="n">
        <x:f>IF(AND('Manual Data'!U87="Y",'Manual Data'!V87="N"),1,0)</x:f>
        <x:v>0</x:v>
      </x:c>
      <x:c r="Z87" s="25" t="n">
        <x:f>IF('Manual Data'!U87="N",1,0)</x:f>
        <x:v>0</x:v>
      </x:c>
      <x:c r="AA87" s="25" t="n">
        <x:f>IF(AND('Manual Data'!AB87="N",'Manual Data'!AC87="N"),1,0)</x:f>
        <x:v>1</x:v>
      </x:c>
      <x:c r="AB87" s="25" t="n">
        <x:f>IF(AND(D87=1,E87=1),1,0)</x:f>
        <x:v>1</x:v>
      </x:c>
      <x:c r="AC87" s="25" t="n">
        <x:f>IF(AND(D87=0,E87=1),1,0)</x:f>
        <x:v>0</x:v>
      </x:c>
      <x:c r="AD87" s="25" t="n">
        <x:f>IF(AND(D87=1,E87=0),1,0)</x:f>
        <x:v>0</x:v>
      </x:c>
      <x:c r="AE87" s="25" t="n">
        <x:f>IF(AND(D87=0,E87=0),1,0)</x:f>
        <x:v>0</x:v>
      </x:c>
      <x:c r="AF87" s="25" t="n">
        <x:f>IF(AND(H87=1,I87=1),1,0)</x:f>
        <x:v>1</x:v>
      </x:c>
      <x:c r="AG87" s="25" t="n">
        <x:f>IF(AND(H87=0,I87=1),1,0)</x:f>
        <x:v>0</x:v>
      </x:c>
      <x:c r="AH87" s="25" t="n">
        <x:f>IF(AND('Manual Data'!J87="Y",'Manual Data'!M87="N"),1,0)</x:f>
        <x:v>0</x:v>
      </x:c>
      <x:c r="AI87" s="25" t="n">
        <x:f>IF(AND('Manual Data'!J87="Y",'Manual Data'!L87="N"),1,0)</x:f>
        <x:v>0</x:v>
      </x:c>
      <x:c r="AJ87" s="25" t="n">
        <x:f>IF(AND('Manual Data'!O87="N",'Manual Data'!Q87="N"),1,0)</x:f>
        <x:v>1</x:v>
      </x:c>
      <x:c r="AK87" s="25" t="n">
        <x:f>IF(AND('Manual Data'!J87="Y",'Manual Data'!K87="Y"),1,0)</x:f>
        <x:v>1</x:v>
      </x:c>
      <x:c r="AL87" s="25" t="n">
        <x:f>IF(AND('Manual Data'!J87="Y",'Manual Data'!K87="Y",'Manual Data'!L87="Y"),1,0)</x:f>
        <x:v>1</x:v>
      </x:c>
      <x:c r="AM87" s="25" t="n">
        <x:f>IF(AND(D87=1,'Manual Data'!N87="Y"),1,0)</x:f>
        <x:v>0</x:v>
      </x:c>
    </x:row>
    <x:row r="88">
      <x:c r="A88" s="24" t="str">
        <x:f>'Manual Data'!A88</x:f>
        <x:v>084</x:v>
      </x:c>
      <x:c r="B88" s="25" t="str">
        <x:f>'Manual Data'!B88</x:f>
        <x:v>Mixed</x:v>
      </x:c>
      <x:c r="C88" s="25" t="n">
        <x:f>IF(OR('Manual Data'!O88="Y",'Manual Data'!Q88="Y"),1,0)</x:f>
        <x:v>0</x:v>
      </x:c>
      <x:c r="D88" s="25" t="n">
        <x:f>IF(AND('Manual Data'!J88="Y",'Manual Data'!K88="Y",'Manual Data'!L88="Y",'Manual Data'!M88="Y"),1,0)</x:f>
        <x:v>1</x:v>
      </x:c>
      <x:c r="E88" s="25" t="n">
        <x:f>IF(OR('Manual Data'!AS88="Y",'Manual Data'!AT88="Y",'Manual Data'!AU88="Y",'Manual Data'!AV88="Y",'Manual Data'!AW88="Y"),1,0)</x:f>
        <x:v>1</x:v>
      </x:c>
      <x:c r="F88" s="25" t="n">
        <x:f>IF(OR('Manual Data'!AB88="Y",'Manual Data'!AC88="Y",'Manual Data'!AD88="Y",'Manual Data'!AE88="Y",'Manual Data'!AF88="Y"),1,0)</x:f>
        <x:v>1</x:v>
      </x:c>
      <x:c r="G88" s="25" t="n">
        <x:f>IF(OR('Manual Data'!AN88="Y",'Manual Data'!AO88="Y",'Manual Data'!AP88="Y",'Manual Data'!AQ88="Y"),1,0)</x:f>
        <x:v>1</x:v>
      </x:c>
      <x:c r="H88" s="25" t="n">
        <x:f>IF(OR('Manual Data'!R88="Y",'Manual Data'!S88="Y"),1,0)</x:f>
        <x:v>1</x:v>
      </x:c>
      <x:c r="I88" s="25" t="n">
        <x:f>IF(OR('Manual Data'!AO88="Y",'Manual Data'!AT88="Y"),1,0)</x:f>
        <x:v>0</x:v>
      </x:c>
      <x:c r="J88" s="25" t="n">
        <x:f>IF(OR('Manual Data'!AN88="Y",'Manual Data'!AS88="Y"),1,0)</x:f>
        <x:v>0</x:v>
      </x:c>
      <x:c r="K88" s="25" t="n">
        <x:f>IF(AND('Manual Data'!U88="Y",'Manual Data'!T88="Y",'Manual Data'!V88="Y"),1,0)</x:f>
        <x:v>1</x:v>
      </x:c>
      <x:c r="L88" s="25" t="n">
        <x:f>IF(AND('Manual Data'!M88="N",'Manual Data'!L88="N"),1,0)</x:f>
        <x:v>0</x:v>
      </x:c>
      <x:c r="M88" s="25" t="n">
        <x:f>IF(OR('Manual Data'!Y88="Y",'Manual Data'!Z88="Y"),1,0)</x:f>
        <x:v>0</x:v>
      </x:c>
      <x:c r="N88" s="25" t="n">
        <x:f>IF(AND('Manual Data'!H88="Y",'Manual Data'!I88="Y",E88=1),1,0)</x:f>
        <x:v>1</x:v>
      </x:c>
      <x:c r="O88" s="25" t="n">
        <x:f>IF(AND('Manual Data'!H88="Y",D88=1,E88=1),1,0)</x:f>
        <x:v>1</x:v>
      </x:c>
      <x:c r="P88" s="25" t="n">
        <x:f>IF(AND(O88=1,C88=1),1,0)</x:f>
        <x:v>0</x:v>
      </x:c>
      <x:c r="Q88" s="25" t="n">
        <x:f>IF(AND('Manual Data'!B88="Non-surgical",'Manual Data'!I88="Y",C88=1,J88=1,E88=1),1,0)</x:f>
        <x:v>0</x:v>
      </x:c>
      <x:c r="R88" s="25" t="n">
        <x:f>IF(AND(Q88=1,D88=0),1,0)</x:f>
        <x:v>0</x:v>
      </x:c>
      <x:c r="S88" s="25" t="n">
        <x:f>IF(AND(Q88=1,D88=1),1,0)</x:f>
        <x:v>0</x:v>
      </x:c>
      <x:c r="T88" s="25" t="n">
        <x:f>IF(AND(Q88=1,L88=1),1,0)</x:f>
        <x:v>0</x:v>
      </x:c>
      <x:c r="U88" s="25" t="n">
        <x:f>IF(AND(Q88=1,'Manual Data'!T88="N"),1,0)</x:f>
        <x:v>0</x:v>
      </x:c>
      <x:c r="V88" s="25" t="n">
        <x:f>IF(AND(OR('Manual Data'!B88="Surgical",'Manual Data'!B88="Mixed"),'Manual Data'!I88="Y",I88=1,E88=1),1,0)</x:f>
        <x:v>0</x:v>
      </x:c>
      <x:c r="W88" s="25" t="n">
        <x:f>IF(AND(V88=1,H88=0),1,0)</x:f>
        <x:v>0</x:v>
      </x:c>
      <x:c r="X88" s="25" t="n">
        <x:f>IF(AND('Manual Data'!X88="Y",'Manual Data'!G88="N"),1,0)</x:f>
        <x:v>1</x:v>
      </x:c>
      <x:c r="Y88" s="25" t="n">
        <x:f>IF(AND('Manual Data'!U88="Y",'Manual Data'!V88="N"),1,0)</x:f>
        <x:v>0</x:v>
      </x:c>
      <x:c r="Z88" s="25" t="n">
        <x:f>IF('Manual Data'!U88="N",1,0)</x:f>
        <x:v>0</x:v>
      </x:c>
      <x:c r="AA88" s="25" t="n">
        <x:f>IF(AND('Manual Data'!AB88="N",'Manual Data'!AC88="N"),1,0)</x:f>
        <x:v>1</x:v>
      </x:c>
      <x:c r="AB88" s="25" t="n">
        <x:f>IF(AND(D88=1,E88=1),1,0)</x:f>
        <x:v>1</x:v>
      </x:c>
      <x:c r="AC88" s="25" t="n">
        <x:f>IF(AND(D88=0,E88=1),1,0)</x:f>
        <x:v>0</x:v>
      </x:c>
      <x:c r="AD88" s="25" t="n">
        <x:f>IF(AND(D88=1,E88=0),1,0)</x:f>
        <x:v>0</x:v>
      </x:c>
      <x:c r="AE88" s="25" t="n">
        <x:f>IF(AND(D88=0,E88=0),1,0)</x:f>
        <x:v>0</x:v>
      </x:c>
      <x:c r="AF88" s="25" t="n">
        <x:f>IF(AND(H88=1,I88=1),1,0)</x:f>
        <x:v>0</x:v>
      </x:c>
      <x:c r="AG88" s="25" t="n">
        <x:f>IF(AND(H88=0,I88=1),1,0)</x:f>
        <x:v>0</x:v>
      </x:c>
      <x:c r="AH88" s="25" t="n">
        <x:f>IF(AND('Manual Data'!J88="Y",'Manual Data'!M88="N"),1,0)</x:f>
        <x:v>0</x:v>
      </x:c>
      <x:c r="AI88" s="25" t="n">
        <x:f>IF(AND('Manual Data'!J88="Y",'Manual Data'!L88="N"),1,0)</x:f>
        <x:v>0</x:v>
      </x:c>
      <x:c r="AJ88" s="25" t="n">
        <x:f>IF(AND('Manual Data'!O88="N",'Manual Data'!Q88="N"),1,0)</x:f>
        <x:v>1</x:v>
      </x:c>
      <x:c r="AK88" s="25" t="n">
        <x:f>IF(AND('Manual Data'!J88="Y",'Manual Data'!K88="Y"),1,0)</x:f>
        <x:v>1</x:v>
      </x:c>
      <x:c r="AL88" s="25" t="n">
        <x:f>IF(AND('Manual Data'!J88="Y",'Manual Data'!K88="Y",'Manual Data'!L88="Y"),1,0)</x:f>
        <x:v>1</x:v>
      </x:c>
      <x:c r="AM88" s="25" t="n">
        <x:f>IF(AND(D88=1,'Manual Data'!N88="Y"),1,0)</x:f>
        <x:v>1</x:v>
      </x:c>
    </x:row>
    <x:row r="89">
      <x:c r="A89" s="24" t="str">
        <x:f>'Manual Data'!A89</x:f>
        <x:v>085</x:v>
      </x:c>
      <x:c r="B89" s="25" t="str">
        <x:f>'Manual Data'!B89</x:f>
        <x:v>Non-surgical</x:v>
      </x:c>
      <x:c r="C89" s="25" t="n">
        <x:f>IF(OR('Manual Data'!O89="Y",'Manual Data'!Q89="Y"),1,0)</x:f>
        <x:v>1</x:v>
      </x:c>
      <x:c r="D89" s="25" t="n">
        <x:f>IF(AND('Manual Data'!J89="Y",'Manual Data'!K89="Y",'Manual Data'!L89="Y",'Manual Data'!M89="Y"),1,0)</x:f>
        <x:v>0</x:v>
      </x:c>
      <x:c r="E89" s="25" t="n">
        <x:f>IF(OR('Manual Data'!AS89="Y",'Manual Data'!AT89="Y",'Manual Data'!AU89="Y",'Manual Data'!AV89="Y",'Manual Data'!AW89="Y"),1,0)</x:f>
        <x:v>1</x:v>
      </x:c>
      <x:c r="F89" s="25" t="n">
        <x:f>IF(OR('Manual Data'!AB89="Y",'Manual Data'!AC89="Y",'Manual Data'!AD89="Y",'Manual Data'!AE89="Y",'Manual Data'!AF89="Y"),1,0)</x:f>
        <x:v>1</x:v>
      </x:c>
      <x:c r="G89" s="25" t="n">
        <x:f>IF(OR('Manual Data'!AN89="Y",'Manual Data'!AO89="Y",'Manual Data'!AP89="Y",'Manual Data'!AQ89="Y"),1,0)</x:f>
        <x:v>0</x:v>
      </x:c>
      <x:c r="H89" s="25" t="n">
        <x:f>IF(OR('Manual Data'!R89="Y",'Manual Data'!S89="Y"),1,0)</x:f>
        <x:v>0</x:v>
      </x:c>
      <x:c r="I89" s="25" t="n">
        <x:f>IF(OR('Manual Data'!AO89="Y",'Manual Data'!AT89="Y"),1,0)</x:f>
        <x:v>0</x:v>
      </x:c>
      <x:c r="J89" s="25" t="n">
        <x:f>IF(OR('Manual Data'!AN89="Y",'Manual Data'!AS89="Y"),1,0)</x:f>
        <x:v>0</x:v>
      </x:c>
      <x:c r="K89" s="25" t="n">
        <x:f>IF(AND('Manual Data'!U89="Y",'Manual Data'!T89="Y",'Manual Data'!V89="Y"),1,0)</x:f>
        <x:v>0</x:v>
      </x:c>
      <x:c r="L89" s="25" t="n">
        <x:f>IF(AND('Manual Data'!M89="N",'Manual Data'!L89="N"),1,0)</x:f>
        <x:v>1</x:v>
      </x:c>
      <x:c r="M89" s="25" t="n">
        <x:f>IF(OR('Manual Data'!Y89="Y",'Manual Data'!Z89="Y"),1,0)</x:f>
        <x:v>0</x:v>
      </x:c>
      <x:c r="N89" s="25" t="n">
        <x:f>IF(AND('Manual Data'!H89="Y",'Manual Data'!I89="Y",E89=1),1,0)</x:f>
        <x:v>0</x:v>
      </x:c>
      <x:c r="O89" s="25" t="n">
        <x:f>IF(AND('Manual Data'!H89="Y",D89=1,E89=1),1,0)</x:f>
        <x:v>0</x:v>
      </x:c>
      <x:c r="P89" s="25" t="n">
        <x:f>IF(AND(O89=1,C89=1),1,0)</x:f>
        <x:v>0</x:v>
      </x:c>
      <x:c r="Q89" s="25" t="n">
        <x:f>IF(AND('Manual Data'!B89="Non-surgical",'Manual Data'!I89="Y",C89=1,J89=1,E89=1),1,0)</x:f>
        <x:v>0</x:v>
      </x:c>
      <x:c r="R89" s="25" t="n">
        <x:f>IF(AND(Q89=1,D89=0),1,0)</x:f>
        <x:v>0</x:v>
      </x:c>
      <x:c r="S89" s="25" t="n">
        <x:f>IF(AND(Q89=1,D89=1),1,0)</x:f>
        <x:v>0</x:v>
      </x:c>
      <x:c r="T89" s="25" t="n">
        <x:f>IF(AND(Q89=1,L89=1),1,0)</x:f>
        <x:v>0</x:v>
      </x:c>
      <x:c r="U89" s="25" t="n">
        <x:f>IF(AND(Q89=1,'Manual Data'!T89="N"),1,0)</x:f>
        <x:v>0</x:v>
      </x:c>
      <x:c r="V89" s="25" t="n">
        <x:f>IF(AND(OR('Manual Data'!B89="Surgical",'Manual Data'!B89="Mixed"),'Manual Data'!I89="Y",I89=1,E89=1),1,0)</x:f>
        <x:v>0</x:v>
      </x:c>
      <x:c r="W89" s="25" t="n">
        <x:f>IF(AND(V89=1,H89=0),1,0)</x:f>
        <x:v>0</x:v>
      </x:c>
      <x:c r="X89" s="25" t="n">
        <x:f>IF(AND('Manual Data'!X89="Y",'Manual Data'!G89="N"),1,0)</x:f>
        <x:v>1</x:v>
      </x:c>
      <x:c r="Y89" s="25" t="n">
        <x:f>IF(AND('Manual Data'!U89="Y",'Manual Data'!V89="N"),1,0)</x:f>
        <x:v>1</x:v>
      </x:c>
      <x:c r="Z89" s="25" t="n">
        <x:f>IF('Manual Data'!U89="N",1,0)</x:f>
        <x:v>0</x:v>
      </x:c>
      <x:c r="AA89" s="25" t="n">
        <x:f>IF(AND('Manual Data'!AB89="N",'Manual Data'!AC89="N"),1,0)</x:f>
        <x:v>1</x:v>
      </x:c>
      <x:c r="AB89" s="25" t="n">
        <x:f>IF(AND(D89=1,E89=1),1,0)</x:f>
        <x:v>0</x:v>
      </x:c>
      <x:c r="AC89" s="25" t="n">
        <x:f>IF(AND(D89=0,E89=1),1,0)</x:f>
        <x:v>1</x:v>
      </x:c>
      <x:c r="AD89" s="25" t="n">
        <x:f>IF(AND(D89=1,E89=0),1,0)</x:f>
        <x:v>0</x:v>
      </x:c>
      <x:c r="AE89" s="25" t="n">
        <x:f>IF(AND(D89=0,E89=0),1,0)</x:f>
        <x:v>0</x:v>
      </x:c>
      <x:c r="AF89" s="25" t="n">
        <x:f>IF(AND(H89=1,I89=1),1,0)</x:f>
        <x:v>0</x:v>
      </x:c>
      <x:c r="AG89" s="25" t="n">
        <x:f>IF(AND(H89=0,I89=1),1,0)</x:f>
        <x:v>0</x:v>
      </x:c>
      <x:c r="AH89" s="25" t="n">
        <x:f>IF(AND('Manual Data'!J89="Y",'Manual Data'!M89="N"),1,0)</x:f>
        <x:v>1</x:v>
      </x:c>
      <x:c r="AI89" s="25" t="n">
        <x:f>IF(AND('Manual Data'!J89="Y",'Manual Data'!L89="N"),1,0)</x:f>
        <x:v>1</x:v>
      </x:c>
      <x:c r="AJ89" s="25" t="n">
        <x:f>IF(AND('Manual Data'!O89="N",'Manual Data'!Q89="N"),1,0)</x:f>
        <x:v>0</x:v>
      </x:c>
      <x:c r="AK89" s="25" t="n">
        <x:f>IF(AND('Manual Data'!J89="Y",'Manual Data'!K89="Y"),1,0)</x:f>
        <x:v>0</x:v>
      </x:c>
      <x:c r="AL89" s="25" t="n">
        <x:f>IF(AND('Manual Data'!J89="Y",'Manual Data'!K89="Y",'Manual Data'!L89="Y"),1,0)</x:f>
        <x:v>0</x:v>
      </x:c>
      <x:c r="AM89" s="25" t="n">
        <x:f>IF(AND(D89=1,'Manual Data'!N89="Y"),1,0)</x:f>
        <x:v>0</x:v>
      </x:c>
    </x:row>
    <x:row r="90">
      <x:c r="A90" s="24" t="str">
        <x:f>'Manual Data'!A90</x:f>
        <x:v>086</x:v>
      </x:c>
      <x:c r="B90" s="25" t="str">
        <x:f>'Manual Data'!B90</x:f>
        <x:v>Non-surgical</x:v>
      </x:c>
      <x:c r="C90" s="25" t="n">
        <x:f>IF(OR('Manual Data'!O90="Y",'Manual Data'!Q90="Y"),1,0)</x:f>
        <x:v>1</x:v>
      </x:c>
      <x:c r="D90" s="25" t="n">
        <x:f>IF(AND('Manual Data'!J90="Y",'Manual Data'!K90="Y",'Manual Data'!L90="Y",'Manual Data'!M90="Y"),1,0)</x:f>
        <x:v>0</x:v>
      </x:c>
      <x:c r="E90" s="25" t="n">
        <x:f>IF(OR('Manual Data'!AS90="Y",'Manual Data'!AT90="Y",'Manual Data'!AU90="Y",'Manual Data'!AV90="Y",'Manual Data'!AW90="Y"),1,0)</x:f>
        <x:v>1</x:v>
      </x:c>
      <x:c r="F90" s="25" t="n">
        <x:f>IF(OR('Manual Data'!AB90="Y",'Manual Data'!AC90="Y",'Manual Data'!AD90="Y",'Manual Data'!AE90="Y",'Manual Data'!AF90="Y"),1,0)</x:f>
        <x:v>1</x:v>
      </x:c>
      <x:c r="G90" s="25" t="n">
        <x:f>IF(OR('Manual Data'!AN90="Y",'Manual Data'!AO90="Y",'Manual Data'!AP90="Y",'Manual Data'!AQ90="Y"),1,0)</x:f>
        <x:v>1</x:v>
      </x:c>
      <x:c r="H90" s="25" t="n">
        <x:f>IF(OR('Manual Data'!R90="Y",'Manual Data'!S90="Y"),1,0)</x:f>
        <x:v>0</x:v>
      </x:c>
      <x:c r="I90" s="25" t="n">
        <x:f>IF(OR('Manual Data'!AO90="Y",'Manual Data'!AT90="Y"),1,0)</x:f>
        <x:v>0</x:v>
      </x:c>
      <x:c r="J90" s="25" t="n">
        <x:f>IF(OR('Manual Data'!AN90="Y",'Manual Data'!AS90="Y"),1,0)</x:f>
        <x:v>1</x:v>
      </x:c>
      <x:c r="K90" s="25" t="n">
        <x:f>IF(AND('Manual Data'!U90="Y",'Manual Data'!T90="Y",'Manual Data'!V90="Y"),1,0)</x:f>
        <x:v>1</x:v>
      </x:c>
      <x:c r="L90" s="25" t="n">
        <x:f>IF(AND('Manual Data'!M90="N",'Manual Data'!L90="N"),1,0)</x:f>
        <x:v>1</x:v>
      </x:c>
      <x:c r="M90" s="25" t="n">
        <x:f>IF(OR('Manual Data'!Y90="Y",'Manual Data'!Z90="Y"),1,0)</x:f>
        <x:v>0</x:v>
      </x:c>
      <x:c r="N90" s="25" t="n">
        <x:f>IF(AND('Manual Data'!H90="Y",'Manual Data'!I90="Y",E90=1),1,0)</x:f>
        <x:v>0</x:v>
      </x:c>
      <x:c r="O90" s="25" t="n">
        <x:f>IF(AND('Manual Data'!H90="Y",D90=1,E90=1),1,0)</x:f>
        <x:v>0</x:v>
      </x:c>
      <x:c r="P90" s="25" t="n">
        <x:f>IF(AND(O90=1,C90=1),1,0)</x:f>
        <x:v>0</x:v>
      </x:c>
      <x:c r="Q90" s="25" t="n">
        <x:f>IF(AND('Manual Data'!B90="Non-surgical",'Manual Data'!I90="Y",C90=1,J90=1,E90=1),1,0)</x:f>
        <x:v>0</x:v>
      </x:c>
      <x:c r="R90" s="25" t="n">
        <x:f>IF(AND(Q90=1,D90=0),1,0)</x:f>
        <x:v>0</x:v>
      </x:c>
      <x:c r="S90" s="25" t="n">
        <x:f>IF(AND(Q90=1,D90=1),1,0)</x:f>
        <x:v>0</x:v>
      </x:c>
      <x:c r="T90" s="25" t="n">
        <x:f>IF(AND(Q90=1,L90=1),1,0)</x:f>
        <x:v>0</x:v>
      </x:c>
      <x:c r="U90" s="25" t="n">
        <x:f>IF(AND(Q90=1,'Manual Data'!T90="N"),1,0)</x:f>
        <x:v>0</x:v>
      </x:c>
      <x:c r="V90" s="25" t="n">
        <x:f>IF(AND(OR('Manual Data'!B90="Surgical",'Manual Data'!B90="Mixed"),'Manual Data'!I90="Y",I90=1,E90=1),1,0)</x:f>
        <x:v>0</x:v>
      </x:c>
      <x:c r="W90" s="25" t="n">
        <x:f>IF(AND(V90=1,H90=0),1,0)</x:f>
        <x:v>0</x:v>
      </x:c>
      <x:c r="X90" s="25" t="n">
        <x:f>IF(AND('Manual Data'!X90="Y",'Manual Data'!G90="N"),1,0)</x:f>
        <x:v>1</x:v>
      </x:c>
      <x:c r="Y90" s="25" t="n">
        <x:f>IF(AND('Manual Data'!U90="Y",'Manual Data'!V90="N"),1,0)</x:f>
        <x:v>0</x:v>
      </x:c>
      <x:c r="Z90" s="25" t="n">
        <x:f>IF('Manual Data'!U90="N",1,0)</x:f>
        <x:v>0</x:v>
      </x:c>
      <x:c r="AA90" s="25" t="n">
        <x:f>IF(AND('Manual Data'!AB90="N",'Manual Data'!AC90="N"),1,0)</x:f>
        <x:v>1</x:v>
      </x:c>
      <x:c r="AB90" s="25" t="n">
        <x:f>IF(AND(D90=1,E90=1),1,0)</x:f>
        <x:v>0</x:v>
      </x:c>
      <x:c r="AC90" s="25" t="n">
        <x:f>IF(AND(D90=0,E90=1),1,0)</x:f>
        <x:v>1</x:v>
      </x:c>
      <x:c r="AD90" s="25" t="n">
        <x:f>IF(AND(D90=1,E90=0),1,0)</x:f>
        <x:v>0</x:v>
      </x:c>
      <x:c r="AE90" s="25" t="n">
        <x:f>IF(AND(D90=0,E90=0),1,0)</x:f>
        <x:v>0</x:v>
      </x:c>
      <x:c r="AF90" s="25" t="n">
        <x:f>IF(AND(H90=1,I90=1),1,0)</x:f>
        <x:v>0</x:v>
      </x:c>
      <x:c r="AG90" s="25" t="n">
        <x:f>IF(AND(H90=0,I90=1),1,0)</x:f>
        <x:v>0</x:v>
      </x:c>
      <x:c r="AH90" s="25" t="n">
        <x:f>IF(AND('Manual Data'!J90="Y",'Manual Data'!M90="N"),1,0)</x:f>
        <x:v>0</x:v>
      </x:c>
      <x:c r="AI90" s="25" t="n">
        <x:f>IF(AND('Manual Data'!J90="Y",'Manual Data'!L90="N"),1,0)</x:f>
        <x:v>0</x:v>
      </x:c>
      <x:c r="AJ90" s="25" t="n">
        <x:f>IF(AND('Manual Data'!O90="N",'Manual Data'!Q90="N"),1,0)</x:f>
        <x:v>0</x:v>
      </x:c>
      <x:c r="AK90" s="25" t="n">
        <x:f>IF(AND('Manual Data'!J90="Y",'Manual Data'!K90="Y"),1,0)</x:f>
        <x:v>0</x:v>
      </x:c>
      <x:c r="AL90" s="25" t="n">
        <x:f>IF(AND('Manual Data'!J90="Y",'Manual Data'!K90="Y",'Manual Data'!L90="Y"),1,0)</x:f>
        <x:v>0</x:v>
      </x:c>
      <x:c r="AM90" s="25" t="n">
        <x:f>IF(AND(D90=1,'Manual Data'!N90="Y"),1,0)</x:f>
        <x:v>0</x:v>
      </x:c>
    </x:row>
    <x:row r="91">
      <x:c r="A91" s="24" t="str">
        <x:f>'Manual Data'!A91</x:f>
        <x:v>087</x:v>
      </x:c>
      <x:c r="B91" s="25" t="str">
        <x:f>'Manual Data'!B91</x:f>
        <x:v>Surgical</x:v>
      </x:c>
      <x:c r="C91" s="25" t="n">
        <x:f>IF(OR('Manual Data'!O91="Y",'Manual Data'!Q91="Y"),1,0)</x:f>
        <x:v>1</x:v>
      </x:c>
      <x:c r="D91" s="25" t="n">
        <x:f>IF(AND('Manual Data'!J91="Y",'Manual Data'!K91="Y",'Manual Data'!L91="Y",'Manual Data'!M91="Y"),1,0)</x:f>
        <x:v>0</x:v>
      </x:c>
      <x:c r="E91" s="25" t="n">
        <x:f>IF(OR('Manual Data'!AS91="Y",'Manual Data'!AT91="Y",'Manual Data'!AU91="Y",'Manual Data'!AV91="Y",'Manual Data'!AW91="Y"),1,0)</x:f>
        <x:v>1</x:v>
      </x:c>
      <x:c r="F91" s="25" t="n">
        <x:f>IF(OR('Manual Data'!AB91="Y",'Manual Data'!AC91="Y",'Manual Data'!AD91="Y",'Manual Data'!AE91="Y",'Manual Data'!AF91="Y"),1,0)</x:f>
        <x:v>1</x:v>
      </x:c>
      <x:c r="G91" s="25" t="n">
        <x:f>IF(OR('Manual Data'!AN91="Y",'Manual Data'!AO91="Y",'Manual Data'!AP91="Y",'Manual Data'!AQ91="Y"),1,0)</x:f>
        <x:v>1</x:v>
      </x:c>
      <x:c r="H91" s="25" t="n">
        <x:f>IF(OR('Manual Data'!R91="Y",'Manual Data'!S91="Y"),1,0)</x:f>
        <x:v>1</x:v>
      </x:c>
      <x:c r="I91" s="25" t="n">
        <x:f>IF(OR('Manual Data'!AO91="Y",'Manual Data'!AT91="Y"),1,0)</x:f>
        <x:v>1</x:v>
      </x:c>
      <x:c r="J91" s="25" t="n">
        <x:f>IF(OR('Manual Data'!AN91="Y",'Manual Data'!AS91="Y"),1,0)</x:f>
        <x:v>1</x:v>
      </x:c>
      <x:c r="K91" s="25" t="n">
        <x:f>IF(AND('Manual Data'!U91="Y",'Manual Data'!T91="Y",'Manual Data'!V91="Y"),1,0)</x:f>
        <x:v>0</x:v>
      </x:c>
      <x:c r="L91" s="25" t="n">
        <x:f>IF(AND('Manual Data'!M91="N",'Manual Data'!L91="N"),1,0)</x:f>
        <x:v>1</x:v>
      </x:c>
      <x:c r="M91" s="25" t="n">
        <x:f>IF(OR('Manual Data'!Y91="Y",'Manual Data'!Z91="Y"),1,0)</x:f>
        <x:v>0</x:v>
      </x:c>
      <x:c r="N91" s="25" t="n">
        <x:f>IF(AND('Manual Data'!H91="Y",'Manual Data'!I91="Y",E91=1),1,0)</x:f>
        <x:v>0</x:v>
      </x:c>
      <x:c r="O91" s="25" t="n">
        <x:f>IF(AND('Manual Data'!H91="Y",D91=1,E91=1),1,0)</x:f>
        <x:v>0</x:v>
      </x:c>
      <x:c r="P91" s="25" t="n">
        <x:f>IF(AND(O91=1,C91=1),1,0)</x:f>
        <x:v>0</x:v>
      </x:c>
      <x:c r="Q91" s="25" t="n">
        <x:f>IF(AND('Manual Data'!B91="Non-surgical",'Manual Data'!I91="Y",C91=1,J91=1,E91=1),1,0)</x:f>
        <x:v>0</x:v>
      </x:c>
      <x:c r="R91" s="25" t="n">
        <x:f>IF(AND(Q91=1,D91=0),1,0)</x:f>
        <x:v>0</x:v>
      </x:c>
      <x:c r="S91" s="25" t="n">
        <x:f>IF(AND(Q91=1,D91=1),1,0)</x:f>
        <x:v>0</x:v>
      </x:c>
      <x:c r="T91" s="25" t="n">
        <x:f>IF(AND(Q91=1,L91=1),1,0)</x:f>
        <x:v>0</x:v>
      </x:c>
      <x:c r="U91" s="25" t="n">
        <x:f>IF(AND(Q91=1,'Manual Data'!T91="N"),1,0)</x:f>
        <x:v>0</x:v>
      </x:c>
      <x:c r="V91" s="25" t="n">
        <x:f>IF(AND(OR('Manual Data'!B91="Surgical",'Manual Data'!B91="Mixed"),'Manual Data'!I91="Y",I91=1,E91=1),1,0)</x:f>
        <x:v>1</x:v>
      </x:c>
      <x:c r="W91" s="25" t="n">
        <x:f>IF(AND(V91=1,H91=0),1,0)</x:f>
        <x:v>0</x:v>
      </x:c>
      <x:c r="X91" s="25" t="n">
        <x:f>IF(AND('Manual Data'!X91="Y",'Manual Data'!G91="N"),1,0)</x:f>
        <x:v>0</x:v>
      </x:c>
      <x:c r="Y91" s="25" t="n">
        <x:f>IF(AND('Manual Data'!U91="Y",'Manual Data'!V91="N"),1,0)</x:f>
        <x:v>0</x:v>
      </x:c>
      <x:c r="Z91" s="25" t="n">
        <x:f>IF('Manual Data'!U91="N",1,0)</x:f>
        <x:v>0</x:v>
      </x:c>
      <x:c r="AA91" s="25" t="n">
        <x:f>IF(AND('Manual Data'!AB91="N",'Manual Data'!AC91="N"),1,0)</x:f>
        <x:v>0</x:v>
      </x:c>
      <x:c r="AB91" s="25" t="n">
        <x:f>IF(AND(D91=1,E91=1),1,0)</x:f>
        <x:v>0</x:v>
      </x:c>
      <x:c r="AC91" s="25" t="n">
        <x:f>IF(AND(D91=0,E91=1),1,0)</x:f>
        <x:v>1</x:v>
      </x:c>
      <x:c r="AD91" s="25" t="n">
        <x:f>IF(AND(D91=1,E91=0),1,0)</x:f>
        <x:v>0</x:v>
      </x:c>
      <x:c r="AE91" s="25" t="n">
        <x:f>IF(AND(D91=0,E91=0),1,0)</x:f>
        <x:v>0</x:v>
      </x:c>
      <x:c r="AF91" s="25" t="n">
        <x:f>IF(AND(H91=1,I91=1),1,0)</x:f>
        <x:v>1</x:v>
      </x:c>
      <x:c r="AG91" s="25" t="n">
        <x:f>IF(AND(H91=0,I91=1),1,0)</x:f>
        <x:v>0</x:v>
      </x:c>
      <x:c r="AH91" s="25" t="n">
        <x:f>IF(AND('Manual Data'!J91="Y",'Manual Data'!M91="N"),1,0)</x:f>
        <x:v>1</x:v>
      </x:c>
      <x:c r="AI91" s="25" t="n">
        <x:f>IF(AND('Manual Data'!J91="Y",'Manual Data'!L91="N"),1,0)</x:f>
        <x:v>1</x:v>
      </x:c>
      <x:c r="AJ91" s="25" t="n">
        <x:f>IF(AND('Manual Data'!O91="N",'Manual Data'!Q91="N"),1,0)</x:f>
        <x:v>0</x:v>
      </x:c>
      <x:c r="AK91" s="25" t="n">
        <x:f>IF(AND('Manual Data'!J91="Y",'Manual Data'!K91="Y"),1,0)</x:f>
        <x:v>1</x:v>
      </x:c>
      <x:c r="AL91" s="25" t="n">
        <x:f>IF(AND('Manual Data'!J91="Y",'Manual Data'!K91="Y",'Manual Data'!L91="Y"),1,0)</x:f>
        <x:v>0</x:v>
      </x:c>
      <x:c r="AM91" s="25" t="n">
        <x:f>IF(AND(D91=1,'Manual Data'!N91="Y"),1,0)</x:f>
        <x:v>0</x:v>
      </x:c>
    </x:row>
    <x:row r="92">
      <x:c r="A92" s="24" t="str">
        <x:f>'Manual Data'!A92</x:f>
        <x:v>088</x:v>
      </x:c>
      <x:c r="B92" s="25" t="str">
        <x:f>'Manual Data'!B92</x:f>
        <x:v>Mixed</x:v>
      </x:c>
      <x:c r="C92" s="25" t="n">
        <x:f>IF(OR('Manual Data'!O92="Y",'Manual Data'!Q92="Y"),1,0)</x:f>
        <x:v>0</x:v>
      </x:c>
      <x:c r="D92" s="25" t="n">
        <x:f>IF(AND('Manual Data'!J92="Y",'Manual Data'!K92="Y",'Manual Data'!L92="Y",'Manual Data'!M92="Y"),1,0)</x:f>
        <x:v>1</x:v>
      </x:c>
      <x:c r="E92" s="25" t="n">
        <x:f>IF(OR('Manual Data'!AS92="Y",'Manual Data'!AT92="Y",'Manual Data'!AU92="Y",'Manual Data'!AV92="Y",'Manual Data'!AW92="Y"),1,0)</x:f>
        <x:v>1</x:v>
      </x:c>
      <x:c r="F92" s="25" t="n">
        <x:f>IF(OR('Manual Data'!AB92="Y",'Manual Data'!AC92="Y",'Manual Data'!AD92="Y",'Manual Data'!AE92="Y",'Manual Data'!AF92="Y"),1,0)</x:f>
        <x:v>1</x:v>
      </x:c>
      <x:c r="G92" s="25" t="n">
        <x:f>IF(OR('Manual Data'!AN92="Y",'Manual Data'!AO92="Y",'Manual Data'!AP92="Y",'Manual Data'!AQ92="Y"),1,0)</x:f>
        <x:v>0</x:v>
      </x:c>
      <x:c r="H92" s="25" t="n">
        <x:f>IF(OR('Manual Data'!R92="Y",'Manual Data'!S92="Y"),1,0)</x:f>
        <x:v>0</x:v>
      </x:c>
      <x:c r="I92" s="25" t="n">
        <x:f>IF(OR('Manual Data'!AO92="Y",'Manual Data'!AT92="Y"),1,0)</x:f>
        <x:v>1</x:v>
      </x:c>
      <x:c r="J92" s="25" t="n">
        <x:f>IF(OR('Manual Data'!AN92="Y",'Manual Data'!AS92="Y"),1,0)</x:f>
        <x:v>0</x:v>
      </x:c>
      <x:c r="K92" s="25" t="n">
        <x:f>IF(AND('Manual Data'!U92="Y",'Manual Data'!T92="Y",'Manual Data'!V92="Y"),1,0)</x:f>
        <x:v>0</x:v>
      </x:c>
      <x:c r="L92" s="25" t="n">
        <x:f>IF(AND('Manual Data'!M92="N",'Manual Data'!L92="N"),1,0)</x:f>
        <x:v>0</x:v>
      </x:c>
      <x:c r="M92" s="25" t="n">
        <x:f>IF(OR('Manual Data'!Y92="Y",'Manual Data'!Z92="Y"),1,0)</x:f>
        <x:v>1</x:v>
      </x:c>
      <x:c r="N92" s="25" t="n">
        <x:f>IF(AND('Manual Data'!H92="Y",'Manual Data'!I92="Y",E92=1),1,0)</x:f>
        <x:v>1</x:v>
      </x:c>
      <x:c r="O92" s="25" t="n">
        <x:f>IF(AND('Manual Data'!H92="Y",D92=1,E92=1),1,0)</x:f>
        <x:v>1</x:v>
      </x:c>
      <x:c r="P92" s="25" t="n">
        <x:f>IF(AND(O92=1,C92=1),1,0)</x:f>
        <x:v>0</x:v>
      </x:c>
      <x:c r="Q92" s="25" t="n">
        <x:f>IF(AND('Manual Data'!B92="Non-surgical",'Manual Data'!I92="Y",C92=1,J92=1,E92=1),1,0)</x:f>
        <x:v>0</x:v>
      </x:c>
      <x:c r="R92" s="25" t="n">
        <x:f>IF(AND(Q92=1,D92=0),1,0)</x:f>
        <x:v>0</x:v>
      </x:c>
      <x:c r="S92" s="25" t="n">
        <x:f>IF(AND(Q92=1,D92=1),1,0)</x:f>
        <x:v>0</x:v>
      </x:c>
      <x:c r="T92" s="25" t="n">
        <x:f>IF(AND(Q92=1,L92=1),1,0)</x:f>
        <x:v>0</x:v>
      </x:c>
      <x:c r="U92" s="25" t="n">
        <x:f>IF(AND(Q92=1,'Manual Data'!T92="N"),1,0)</x:f>
        <x:v>0</x:v>
      </x:c>
      <x:c r="V92" s="25" t="n">
        <x:f>IF(AND(OR('Manual Data'!B92="Surgical",'Manual Data'!B92="Mixed"),'Manual Data'!I92="Y",I92=1,E92=1),1,0)</x:f>
        <x:v>1</x:v>
      </x:c>
      <x:c r="W92" s="25" t="n">
        <x:f>IF(AND(V92=1,H92=0),1,0)</x:f>
        <x:v>1</x:v>
      </x:c>
      <x:c r="X92" s="25" t="n">
        <x:f>IF(AND('Manual Data'!X92="Y",'Manual Data'!G92="N"),1,0)</x:f>
        <x:v>0</x:v>
      </x:c>
      <x:c r="Y92" s="25" t="n">
        <x:f>IF(AND('Manual Data'!U92="Y",'Manual Data'!V92="N"),1,0)</x:f>
        <x:v>0</x:v>
      </x:c>
      <x:c r="Z92" s="25" t="n">
        <x:f>IF('Manual Data'!U92="N",1,0)</x:f>
        <x:v>0</x:v>
      </x:c>
      <x:c r="AA92" s="25" t="n">
        <x:f>IF(AND('Manual Data'!AB92="N",'Manual Data'!AC92="N"),1,0)</x:f>
        <x:v>1</x:v>
      </x:c>
      <x:c r="AB92" s="25" t="n">
        <x:f>IF(AND(D92=1,E92=1),1,0)</x:f>
        <x:v>1</x:v>
      </x:c>
      <x:c r="AC92" s="25" t="n">
        <x:f>IF(AND(D92=0,E92=1),1,0)</x:f>
        <x:v>0</x:v>
      </x:c>
      <x:c r="AD92" s="25" t="n">
        <x:f>IF(AND(D92=1,E92=0),1,0)</x:f>
        <x:v>0</x:v>
      </x:c>
      <x:c r="AE92" s="25" t="n">
        <x:f>IF(AND(D92=0,E92=0),1,0)</x:f>
        <x:v>0</x:v>
      </x:c>
      <x:c r="AF92" s="25" t="n">
        <x:f>IF(AND(H92=1,I92=1),1,0)</x:f>
        <x:v>0</x:v>
      </x:c>
      <x:c r="AG92" s="25" t="n">
        <x:f>IF(AND(H92=0,I92=1),1,0)</x:f>
        <x:v>1</x:v>
      </x:c>
      <x:c r="AH92" s="25" t="n">
        <x:f>IF(AND('Manual Data'!J92="Y",'Manual Data'!M92="N"),1,0)</x:f>
        <x:v>0</x:v>
      </x:c>
      <x:c r="AI92" s="25" t="n">
        <x:f>IF(AND('Manual Data'!J92="Y",'Manual Data'!L92="N"),1,0)</x:f>
        <x:v>0</x:v>
      </x:c>
      <x:c r="AJ92" s="25" t="n">
        <x:f>IF(AND('Manual Data'!O92="N",'Manual Data'!Q92="N"),1,0)</x:f>
        <x:v>1</x:v>
      </x:c>
      <x:c r="AK92" s="25" t="n">
        <x:f>IF(AND('Manual Data'!J92="Y",'Manual Data'!K92="Y"),1,0)</x:f>
        <x:v>1</x:v>
      </x:c>
      <x:c r="AL92" s="25" t="n">
        <x:f>IF(AND('Manual Data'!J92="Y",'Manual Data'!K92="Y",'Manual Data'!L92="Y"),1,0)</x:f>
        <x:v>1</x:v>
      </x:c>
      <x:c r="AM92" s="25" t="n">
        <x:f>IF(AND(D92=1,'Manual Data'!N92="Y"),1,0)</x:f>
        <x:v>0</x:v>
      </x:c>
    </x:row>
    <x:row r="93">
      <x:c r="A93" s="24" t="str">
        <x:f>'Manual Data'!A93</x:f>
        <x:v>089</x:v>
      </x:c>
      <x:c r="B93" s="25" t="str">
        <x:f>'Manual Data'!B93</x:f>
        <x:v>Surgical</x:v>
      </x:c>
      <x:c r="C93" s="25" t="n">
        <x:f>IF(OR('Manual Data'!O93="Y",'Manual Data'!Q93="Y"),1,0)</x:f>
        <x:v>0</x:v>
      </x:c>
      <x:c r="D93" s="25" t="n">
        <x:f>IF(AND('Manual Data'!J93="Y",'Manual Data'!K93="Y",'Manual Data'!L93="Y",'Manual Data'!M93="Y"),1,0)</x:f>
        <x:v>0</x:v>
      </x:c>
      <x:c r="E93" s="25" t="n">
        <x:f>IF(OR('Manual Data'!AS93="Y",'Manual Data'!AT93="Y",'Manual Data'!AU93="Y",'Manual Data'!AV93="Y",'Manual Data'!AW93="Y"),1,0)</x:f>
        <x:v>0</x:v>
      </x:c>
      <x:c r="F93" s="25" t="n">
        <x:f>IF(OR('Manual Data'!AB93="Y",'Manual Data'!AC93="Y",'Manual Data'!AD93="Y",'Manual Data'!AE93="Y",'Manual Data'!AF93="Y"),1,0)</x:f>
        <x:v>1</x:v>
      </x:c>
      <x:c r="G93" s="25" t="n">
        <x:f>IF(OR('Manual Data'!AN93="Y",'Manual Data'!AO93="Y",'Manual Data'!AP93="Y",'Manual Data'!AQ93="Y"),1,0)</x:f>
        <x:v>0</x:v>
      </x:c>
      <x:c r="H93" s="25" t="n">
        <x:f>IF(OR('Manual Data'!R93="Y",'Manual Data'!S93="Y"),1,0)</x:f>
        <x:v>0</x:v>
      </x:c>
      <x:c r="I93" s="25" t="n">
        <x:f>IF(OR('Manual Data'!AO93="Y",'Manual Data'!AT93="Y"),1,0)</x:f>
        <x:v>0</x:v>
      </x:c>
      <x:c r="J93" s="25" t="n">
        <x:f>IF(OR('Manual Data'!AN93="Y",'Manual Data'!AS93="Y"),1,0)</x:f>
        <x:v>0</x:v>
      </x:c>
      <x:c r="K93" s="25" t="n">
        <x:f>IF(AND('Manual Data'!U93="Y",'Manual Data'!T93="Y",'Manual Data'!V93="Y"),1,0)</x:f>
        <x:v>0</x:v>
      </x:c>
      <x:c r="L93" s="25" t="n">
        <x:f>IF(AND('Manual Data'!M93="N",'Manual Data'!L93="N"),1,0)</x:f>
        <x:v>1</x:v>
      </x:c>
      <x:c r="M93" s="25" t="n">
        <x:f>IF(OR('Manual Data'!Y93="Y",'Manual Data'!Z93="Y"),1,0)</x:f>
        <x:v>0</x:v>
      </x:c>
      <x:c r="N93" s="25" t="n">
        <x:f>IF(AND('Manual Data'!H93="Y",'Manual Data'!I93="Y",E93=1),1,0)</x:f>
        <x:v>0</x:v>
      </x:c>
      <x:c r="O93" s="25" t="n">
        <x:f>IF(AND('Manual Data'!H93="Y",D93=1,E93=1),1,0)</x:f>
        <x:v>0</x:v>
      </x:c>
      <x:c r="P93" s="25" t="n">
        <x:f>IF(AND(O93=1,C93=1),1,0)</x:f>
        <x:v>0</x:v>
      </x:c>
      <x:c r="Q93" s="25" t="n">
        <x:f>IF(AND('Manual Data'!B93="Non-surgical",'Manual Data'!I93="Y",C93=1,J93=1,E93=1),1,0)</x:f>
        <x:v>0</x:v>
      </x:c>
      <x:c r="R93" s="25" t="n">
        <x:f>IF(AND(Q93=1,D93=0),1,0)</x:f>
        <x:v>0</x:v>
      </x:c>
      <x:c r="S93" s="25" t="n">
        <x:f>IF(AND(Q93=1,D93=1),1,0)</x:f>
        <x:v>0</x:v>
      </x:c>
      <x:c r="T93" s="25" t="n">
        <x:f>IF(AND(Q93=1,L93=1),1,0)</x:f>
        <x:v>0</x:v>
      </x:c>
      <x:c r="U93" s="25" t="n">
        <x:f>IF(AND(Q93=1,'Manual Data'!T93="N"),1,0)</x:f>
        <x:v>0</x:v>
      </x:c>
      <x:c r="V93" s="25" t="n">
        <x:f>IF(AND(OR('Manual Data'!B93="Surgical",'Manual Data'!B93="Mixed"),'Manual Data'!I93="Y",I93=1,E93=1),1,0)</x:f>
        <x:v>0</x:v>
      </x:c>
      <x:c r="W93" s="25" t="n">
        <x:f>IF(AND(V93=1,H93=0),1,0)</x:f>
        <x:v>0</x:v>
      </x:c>
      <x:c r="X93" s="25" t="n">
        <x:f>IF(AND('Manual Data'!X93="Y",'Manual Data'!G93="N"),1,0)</x:f>
        <x:v>0</x:v>
      </x:c>
      <x:c r="Y93" s="25" t="n">
        <x:f>IF(AND('Manual Data'!U93="Y",'Manual Data'!V93="N"),1,0)</x:f>
        <x:v>0</x:v>
      </x:c>
      <x:c r="Z93" s="25" t="n">
        <x:f>IF('Manual Data'!U93="N",1,0)</x:f>
        <x:v>0</x:v>
      </x:c>
      <x:c r="AA93" s="25" t="n">
        <x:f>IF(AND('Manual Data'!AB93="N",'Manual Data'!AC93="N"),1,0)</x:f>
        <x:v>0</x:v>
      </x:c>
      <x:c r="AB93" s="25" t="n">
        <x:f>IF(AND(D93=1,E93=1),1,0)</x:f>
        <x:v>0</x:v>
      </x:c>
      <x:c r="AC93" s="25" t="n">
        <x:f>IF(AND(D93=0,E93=1),1,0)</x:f>
        <x:v>0</x:v>
      </x:c>
      <x:c r="AD93" s="25" t="n">
        <x:f>IF(AND(D93=1,E93=0),1,0)</x:f>
        <x:v>0</x:v>
      </x:c>
      <x:c r="AE93" s="25" t="n">
        <x:f>IF(AND(D93=0,E93=0),1,0)</x:f>
        <x:v>1</x:v>
      </x:c>
      <x:c r="AF93" s="25" t="n">
        <x:f>IF(AND(H93=1,I93=1),1,0)</x:f>
        <x:v>0</x:v>
      </x:c>
      <x:c r="AG93" s="25" t="n">
        <x:f>IF(AND(H93=0,I93=1),1,0)</x:f>
        <x:v>0</x:v>
      </x:c>
      <x:c r="AH93" s="25" t="n">
        <x:f>IF(AND('Manual Data'!J93="Y",'Manual Data'!M93="N"),1,0)</x:f>
        <x:v>1</x:v>
      </x:c>
      <x:c r="AI93" s="25" t="n">
        <x:f>IF(AND('Manual Data'!J93="Y",'Manual Data'!L93="N"),1,0)</x:f>
        <x:v>1</x:v>
      </x:c>
      <x:c r="AJ93" s="25" t="n">
        <x:f>IF(AND('Manual Data'!O93="N",'Manual Data'!Q93="N"),1,0)</x:f>
        <x:v>1</x:v>
      </x:c>
      <x:c r="AK93" s="25" t="n">
        <x:f>IF(AND('Manual Data'!J93="Y",'Manual Data'!K93="Y"),1,0)</x:f>
        <x:v>1</x:v>
      </x:c>
      <x:c r="AL93" s="25" t="n">
        <x:f>IF(AND('Manual Data'!J93="Y",'Manual Data'!K93="Y",'Manual Data'!L93="Y"),1,0)</x:f>
        <x:v>0</x:v>
      </x:c>
      <x:c r="AM93" s="25" t="n">
        <x:f>IF(AND(D93=1,'Manual Data'!N93="Y"),1,0)</x:f>
        <x:v>0</x:v>
      </x:c>
    </x:row>
    <x:row r="94">
      <x:c r="A94" s="24" t="str">
        <x:f>'Manual Data'!A94</x:f>
        <x:v>090</x:v>
      </x:c>
      <x:c r="B94" s="25" t="str">
        <x:f>'Manual Data'!B94</x:f>
        <x:v>Mixed</x:v>
      </x:c>
      <x:c r="C94" s="25" t="n">
        <x:f>IF(OR('Manual Data'!O94="Y",'Manual Data'!Q94="Y"),1,0)</x:f>
        <x:v>0</x:v>
      </x:c>
      <x:c r="D94" s="25" t="n">
        <x:f>IF(AND('Manual Data'!J94="Y",'Manual Data'!K94="Y",'Manual Data'!L94="Y",'Manual Data'!M94="Y"),1,0)</x:f>
        <x:v>0</x:v>
      </x:c>
      <x:c r="E94" s="25" t="n">
        <x:f>IF(OR('Manual Data'!AS94="Y",'Manual Data'!AT94="Y",'Manual Data'!AU94="Y",'Manual Data'!AV94="Y",'Manual Data'!AW94="Y"),1,0)</x:f>
        <x:v>1</x:v>
      </x:c>
      <x:c r="F94" s="25" t="n">
        <x:f>IF(OR('Manual Data'!AB94="Y",'Manual Data'!AC94="Y",'Manual Data'!AD94="Y",'Manual Data'!AE94="Y",'Manual Data'!AF94="Y"),1,0)</x:f>
        <x:v>1</x:v>
      </x:c>
      <x:c r="G94" s="25" t="n">
        <x:f>IF(OR('Manual Data'!AN94="Y",'Manual Data'!AO94="Y",'Manual Data'!AP94="Y",'Manual Data'!AQ94="Y"),1,0)</x:f>
        <x:v>1</x:v>
      </x:c>
      <x:c r="H94" s="25" t="n">
        <x:f>IF(OR('Manual Data'!R94="Y",'Manual Data'!S94="Y"),1,0)</x:f>
        <x:v>0</x:v>
      </x:c>
      <x:c r="I94" s="25" t="n">
        <x:f>IF(OR('Manual Data'!AO94="Y",'Manual Data'!AT94="Y"),1,0)</x:f>
        <x:v>1</x:v>
      </x:c>
      <x:c r="J94" s="25" t="n">
        <x:f>IF(OR('Manual Data'!AN94="Y",'Manual Data'!AS94="Y"),1,0)</x:f>
        <x:v>0</x:v>
      </x:c>
      <x:c r="K94" s="25" t="n">
        <x:f>IF(AND('Manual Data'!U94="Y",'Manual Data'!T94="Y",'Manual Data'!V94="Y"),1,0)</x:f>
        <x:v>0</x:v>
      </x:c>
      <x:c r="L94" s="25" t="n">
        <x:f>IF(AND('Manual Data'!M94="N",'Manual Data'!L94="N"),1,0)</x:f>
        <x:v>1</x:v>
      </x:c>
      <x:c r="M94" s="25" t="n">
        <x:f>IF(OR('Manual Data'!Y94="Y",'Manual Data'!Z94="Y"),1,0)</x:f>
        <x:v>0</x:v>
      </x:c>
      <x:c r="N94" s="25" t="n">
        <x:f>IF(AND('Manual Data'!H94="Y",'Manual Data'!I94="Y",E94=1),1,0)</x:f>
        <x:v>0</x:v>
      </x:c>
      <x:c r="O94" s="25" t="n">
        <x:f>IF(AND('Manual Data'!H94="Y",D94=1,E94=1),1,0)</x:f>
        <x:v>0</x:v>
      </x:c>
      <x:c r="P94" s="25" t="n">
        <x:f>IF(AND(O94=1,C94=1),1,0)</x:f>
        <x:v>0</x:v>
      </x:c>
      <x:c r="Q94" s="25" t="n">
        <x:f>IF(AND('Manual Data'!B94="Non-surgical",'Manual Data'!I94="Y",C94=1,J94=1,E94=1),1,0)</x:f>
        <x:v>0</x:v>
      </x:c>
      <x:c r="R94" s="25" t="n">
        <x:f>IF(AND(Q94=1,D94=0),1,0)</x:f>
        <x:v>0</x:v>
      </x:c>
      <x:c r="S94" s="25" t="n">
        <x:f>IF(AND(Q94=1,D94=1),1,0)</x:f>
        <x:v>0</x:v>
      </x:c>
      <x:c r="T94" s="25" t="n">
        <x:f>IF(AND(Q94=1,L94=1),1,0)</x:f>
        <x:v>0</x:v>
      </x:c>
      <x:c r="U94" s="25" t="n">
        <x:f>IF(AND(Q94=1,'Manual Data'!T94="N"),1,0)</x:f>
        <x:v>0</x:v>
      </x:c>
      <x:c r="V94" s="25" t="n">
        <x:f>IF(AND(OR('Manual Data'!B94="Surgical",'Manual Data'!B94="Mixed"),'Manual Data'!I94="Y",I94=1,E94=1),1,0)</x:f>
        <x:v>0</x:v>
      </x:c>
      <x:c r="W94" s="25" t="n">
        <x:f>IF(AND(V94=1,H94=0),1,0)</x:f>
        <x:v>0</x:v>
      </x:c>
      <x:c r="X94" s="25" t="n">
        <x:f>IF(AND('Manual Data'!X94="Y",'Manual Data'!G94="N"),1,0)</x:f>
        <x:v>1</x:v>
      </x:c>
      <x:c r="Y94" s="25" t="n">
        <x:f>IF(AND('Manual Data'!U94="Y",'Manual Data'!V94="N"),1,0)</x:f>
        <x:v>0</x:v>
      </x:c>
      <x:c r="Z94" s="25" t="n">
        <x:f>IF('Manual Data'!U94="N",1,0)</x:f>
        <x:v>1</x:v>
      </x:c>
      <x:c r="AA94" s="25" t="n">
        <x:f>IF(AND('Manual Data'!AB94="N",'Manual Data'!AC94="N"),1,0)</x:f>
        <x:v>1</x:v>
      </x:c>
      <x:c r="AB94" s="25" t="n">
        <x:f>IF(AND(D94=1,E94=1),1,0)</x:f>
        <x:v>0</x:v>
      </x:c>
      <x:c r="AC94" s="25" t="n">
        <x:f>IF(AND(D94=0,E94=1),1,0)</x:f>
        <x:v>1</x:v>
      </x:c>
      <x:c r="AD94" s="25" t="n">
        <x:f>IF(AND(D94=1,E94=0),1,0)</x:f>
        <x:v>0</x:v>
      </x:c>
      <x:c r="AE94" s="25" t="n">
        <x:f>IF(AND(D94=0,E94=0),1,0)</x:f>
        <x:v>0</x:v>
      </x:c>
      <x:c r="AF94" s="25" t="n">
        <x:f>IF(AND(H94=1,I94=1),1,0)</x:f>
        <x:v>0</x:v>
      </x:c>
      <x:c r="AG94" s="25" t="n">
        <x:f>IF(AND(H94=0,I94=1),1,0)</x:f>
        <x:v>1</x:v>
      </x:c>
      <x:c r="AH94" s="25" t="n">
        <x:f>IF(AND('Manual Data'!J94="Y",'Manual Data'!M94="N"),1,0)</x:f>
        <x:v>0</x:v>
      </x:c>
      <x:c r="AI94" s="25" t="n">
        <x:f>IF(AND('Manual Data'!J94="Y",'Manual Data'!L94="N"),1,0)</x:f>
        <x:v>0</x:v>
      </x:c>
      <x:c r="AJ94" s="25" t="n">
        <x:f>IF(AND('Manual Data'!O94="N",'Manual Data'!Q94="N"),1,0)</x:f>
        <x:v>1</x:v>
      </x:c>
      <x:c r="AK94" s="25" t="n">
        <x:f>IF(AND('Manual Data'!J94="Y",'Manual Data'!K94="Y"),1,0)</x:f>
        <x:v>0</x:v>
      </x:c>
      <x:c r="AL94" s="25" t="n">
        <x:f>IF(AND('Manual Data'!J94="Y",'Manual Data'!K94="Y",'Manual Data'!L94="Y"),1,0)</x:f>
        <x:v>0</x:v>
      </x:c>
      <x:c r="AM94" s="25" t="n">
        <x:f>IF(AND(D94=1,'Manual Data'!N94="Y"),1,0)</x:f>
        <x:v>0</x:v>
      </x:c>
    </x:row>
    <x:row r="95">
      <x:c r="A95" s="24" t="str">
        <x:f>'Manual Data'!A95</x:f>
        <x:v>091</x:v>
      </x:c>
      <x:c r="B95" s="25" t="str">
        <x:f>'Manual Data'!B95</x:f>
        <x:v>Non-surgical</x:v>
      </x:c>
      <x:c r="C95" s="25" t="n">
        <x:f>IF(OR('Manual Data'!O95="Y",'Manual Data'!Q95="Y"),1,0)</x:f>
        <x:v>1</x:v>
      </x:c>
      <x:c r="D95" s="25" t="n">
        <x:f>IF(AND('Manual Data'!J95="Y",'Manual Data'!K95="Y",'Manual Data'!L95="Y",'Manual Data'!M95="Y"),1,0)</x:f>
        <x:v>0</x:v>
      </x:c>
      <x:c r="E95" s="25" t="n">
        <x:f>IF(OR('Manual Data'!AS95="Y",'Manual Data'!AT95="Y",'Manual Data'!AU95="Y",'Manual Data'!AV95="Y",'Manual Data'!AW95="Y"),1,0)</x:f>
        <x:v>1</x:v>
      </x:c>
      <x:c r="F95" s="25" t="n">
        <x:f>IF(OR('Manual Data'!AB95="Y",'Manual Data'!AC95="Y",'Manual Data'!AD95="Y",'Manual Data'!AE95="Y",'Manual Data'!AF95="Y"),1,0)</x:f>
        <x:v>1</x:v>
      </x:c>
      <x:c r="G95" s="25" t="n">
        <x:f>IF(OR('Manual Data'!AN95="Y",'Manual Data'!AO95="Y",'Manual Data'!AP95="Y",'Manual Data'!AQ95="Y"),1,0)</x:f>
        <x:v>1</x:v>
      </x:c>
      <x:c r="H95" s="25" t="n">
        <x:f>IF(OR('Manual Data'!R95="Y",'Manual Data'!S95="Y"),1,0)</x:f>
        <x:v>0</x:v>
      </x:c>
      <x:c r="I95" s="25" t="n">
        <x:f>IF(OR('Manual Data'!AO95="Y",'Manual Data'!AT95="Y"),1,0)</x:f>
        <x:v>0</x:v>
      </x:c>
      <x:c r="J95" s="25" t="n">
        <x:f>IF(OR('Manual Data'!AN95="Y",'Manual Data'!AS95="Y"),1,0)</x:f>
        <x:v>1</x:v>
      </x:c>
      <x:c r="K95" s="25" t="n">
        <x:f>IF(AND('Manual Data'!U95="Y",'Manual Data'!T95="Y",'Manual Data'!V95="Y"),1,0)</x:f>
        <x:v>0</x:v>
      </x:c>
      <x:c r="L95" s="25" t="n">
        <x:f>IF(AND('Manual Data'!M95="N",'Manual Data'!L95="N"),1,0)</x:f>
        <x:v>1</x:v>
      </x:c>
      <x:c r="M95" s="25" t="n">
        <x:f>IF(OR('Manual Data'!Y95="Y",'Manual Data'!Z95="Y"),1,0)</x:f>
        <x:v>1</x:v>
      </x:c>
      <x:c r="N95" s="25" t="n">
        <x:f>IF(AND('Manual Data'!H95="Y",'Manual Data'!I95="Y",E95=1),1,0)</x:f>
        <x:v>0</x:v>
      </x:c>
      <x:c r="O95" s="25" t="n">
        <x:f>IF(AND('Manual Data'!H95="Y",D95=1,E95=1),1,0)</x:f>
        <x:v>0</x:v>
      </x:c>
      <x:c r="P95" s="25" t="n">
        <x:f>IF(AND(O95=1,C95=1),1,0)</x:f>
        <x:v>0</x:v>
      </x:c>
      <x:c r="Q95" s="25" t="n">
        <x:f>IF(AND('Manual Data'!B95="Non-surgical",'Manual Data'!I95="Y",C95=1,J95=1,E95=1),1,0)</x:f>
        <x:v>1</x:v>
      </x:c>
      <x:c r="R95" s="25" t="n">
        <x:f>IF(AND(Q95=1,D95=0),1,0)</x:f>
        <x:v>1</x:v>
      </x:c>
      <x:c r="S95" s="25" t="n">
        <x:f>IF(AND(Q95=1,D95=1),1,0)</x:f>
        <x:v>0</x:v>
      </x:c>
      <x:c r="T95" s="25" t="n">
        <x:f>IF(AND(Q95=1,L95=1),1,0)</x:f>
        <x:v>1</x:v>
      </x:c>
      <x:c r="U95" s="25" t="n">
        <x:f>IF(AND(Q95=1,'Manual Data'!T95="N"),1,0)</x:f>
        <x:v>1</x:v>
      </x:c>
      <x:c r="V95" s="25" t="n">
        <x:f>IF(AND(OR('Manual Data'!B95="Surgical",'Manual Data'!B95="Mixed"),'Manual Data'!I95="Y",I95=1,E95=1),1,0)</x:f>
        <x:v>0</x:v>
      </x:c>
      <x:c r="W95" s="25" t="n">
        <x:f>IF(AND(V95=1,H95=0),1,0)</x:f>
        <x:v>0</x:v>
      </x:c>
      <x:c r="X95" s="25" t="n">
        <x:f>IF(AND('Manual Data'!X95="Y",'Manual Data'!G95="N"),1,0)</x:f>
        <x:v>1</x:v>
      </x:c>
      <x:c r="Y95" s="25" t="n">
        <x:f>IF(AND('Manual Data'!U95="Y",'Manual Data'!V95="N"),1,0)</x:f>
        <x:v>0</x:v>
      </x:c>
      <x:c r="Z95" s="25" t="n">
        <x:f>IF('Manual Data'!U95="N",1,0)</x:f>
        <x:v>0</x:v>
      </x:c>
      <x:c r="AA95" s="25" t="n">
        <x:f>IF(AND('Manual Data'!AB95="N",'Manual Data'!AC95="N"),1,0)</x:f>
        <x:v>1</x:v>
      </x:c>
      <x:c r="AB95" s="25" t="n">
        <x:f>IF(AND(D95=1,E95=1),1,0)</x:f>
        <x:v>0</x:v>
      </x:c>
      <x:c r="AC95" s="25" t="n">
        <x:f>IF(AND(D95=0,E95=1),1,0)</x:f>
        <x:v>1</x:v>
      </x:c>
      <x:c r="AD95" s="25" t="n">
        <x:f>IF(AND(D95=1,E95=0),1,0)</x:f>
        <x:v>0</x:v>
      </x:c>
      <x:c r="AE95" s="25" t="n">
        <x:f>IF(AND(D95=0,E95=0),1,0)</x:f>
        <x:v>0</x:v>
      </x:c>
      <x:c r="AF95" s="25" t="n">
        <x:f>IF(AND(H95=1,I95=1),1,0)</x:f>
        <x:v>0</x:v>
      </x:c>
      <x:c r="AG95" s="25" t="n">
        <x:f>IF(AND(H95=0,I95=1),1,0)</x:f>
        <x:v>0</x:v>
      </x:c>
      <x:c r="AH95" s="25" t="n">
        <x:f>IF(AND('Manual Data'!J95="Y",'Manual Data'!M95="N"),1,0)</x:f>
        <x:v>0</x:v>
      </x:c>
      <x:c r="AI95" s="25" t="n">
        <x:f>IF(AND('Manual Data'!J95="Y",'Manual Data'!L95="N"),1,0)</x:f>
        <x:v>0</x:v>
      </x:c>
      <x:c r="AJ95" s="25" t="n">
        <x:f>IF(AND('Manual Data'!O95="N",'Manual Data'!Q95="N"),1,0)</x:f>
        <x:v>0</x:v>
      </x:c>
      <x:c r="AK95" s="25" t="n">
        <x:f>IF(AND('Manual Data'!J95="Y",'Manual Data'!K95="Y"),1,0)</x:f>
        <x:v>0</x:v>
      </x:c>
      <x:c r="AL95" s="25" t="n">
        <x:f>IF(AND('Manual Data'!J95="Y",'Manual Data'!K95="Y",'Manual Data'!L95="Y"),1,0)</x:f>
        <x:v>0</x:v>
      </x:c>
      <x:c r="AM95" s="25" t="n">
        <x:f>IF(AND(D95=1,'Manual Data'!N95="Y"),1,0)</x:f>
        <x:v>0</x:v>
      </x:c>
    </x:row>
    <x:row r="96">
      <x:c r="A96" s="24" t="str">
        <x:f>'Manual Data'!A96</x:f>
        <x:v>092</x:v>
      </x:c>
      <x:c r="B96" s="25" t="str">
        <x:f>'Manual Data'!B96</x:f>
        <x:v>Mixed</x:v>
      </x:c>
      <x:c r="C96" s="25" t="n">
        <x:f>IF(OR('Manual Data'!O96="Y",'Manual Data'!Q96="Y"),1,0)</x:f>
        <x:v>0</x:v>
      </x:c>
      <x:c r="D96" s="25" t="n">
        <x:f>IF(AND('Manual Data'!J96="Y",'Manual Data'!K96="Y",'Manual Data'!L96="Y",'Manual Data'!M96="Y"),1,0)</x:f>
        <x:v>0</x:v>
      </x:c>
      <x:c r="E96" s="25" t="n">
        <x:f>IF(OR('Manual Data'!AS96="Y",'Manual Data'!AT96="Y",'Manual Data'!AU96="Y",'Manual Data'!AV96="Y",'Manual Data'!AW96="Y"),1,0)</x:f>
        <x:v>1</x:v>
      </x:c>
      <x:c r="F96" s="25" t="n">
        <x:f>IF(OR('Manual Data'!AB96="Y",'Manual Data'!AC96="Y",'Manual Data'!AD96="Y",'Manual Data'!AE96="Y",'Manual Data'!AF96="Y"),1,0)</x:f>
        <x:v>1</x:v>
      </x:c>
      <x:c r="G96" s="25" t="n">
        <x:f>IF(OR('Manual Data'!AN96="Y",'Manual Data'!AO96="Y",'Manual Data'!AP96="Y",'Manual Data'!AQ96="Y"),1,0)</x:f>
        <x:v>1</x:v>
      </x:c>
      <x:c r="H96" s="25" t="n">
        <x:f>IF(OR('Manual Data'!R96="Y",'Manual Data'!S96="Y"),1,0)</x:f>
        <x:v>1</x:v>
      </x:c>
      <x:c r="I96" s="25" t="n">
        <x:f>IF(OR('Manual Data'!AO96="Y",'Manual Data'!AT96="Y"),1,0)</x:f>
        <x:v>0</x:v>
      </x:c>
      <x:c r="J96" s="25" t="n">
        <x:f>IF(OR('Manual Data'!AN96="Y",'Manual Data'!AS96="Y"),1,0)</x:f>
        <x:v>1</x:v>
      </x:c>
      <x:c r="K96" s="25" t="n">
        <x:f>IF(AND('Manual Data'!U96="Y",'Manual Data'!T96="Y",'Manual Data'!V96="Y"),1,0)</x:f>
        <x:v>1</x:v>
      </x:c>
      <x:c r="L96" s="25" t="n">
        <x:f>IF(AND('Manual Data'!M96="N",'Manual Data'!L96="N"),1,0)</x:f>
        <x:v>1</x:v>
      </x:c>
      <x:c r="M96" s="25" t="n">
        <x:f>IF(OR('Manual Data'!Y96="Y",'Manual Data'!Z96="Y"),1,0)</x:f>
        <x:v>0</x:v>
      </x:c>
      <x:c r="N96" s="25" t="n">
        <x:f>IF(AND('Manual Data'!H96="Y",'Manual Data'!I96="Y",E96=1),1,0)</x:f>
        <x:v>0</x:v>
      </x:c>
      <x:c r="O96" s="25" t="n">
        <x:f>IF(AND('Manual Data'!H96="Y",D96=1,E96=1),1,0)</x:f>
        <x:v>0</x:v>
      </x:c>
      <x:c r="P96" s="25" t="n">
        <x:f>IF(AND(O96=1,C96=1),1,0)</x:f>
        <x:v>0</x:v>
      </x:c>
      <x:c r="Q96" s="25" t="n">
        <x:f>IF(AND('Manual Data'!B96="Non-surgical",'Manual Data'!I96="Y",C96=1,J96=1,E96=1),1,0)</x:f>
        <x:v>0</x:v>
      </x:c>
      <x:c r="R96" s="25" t="n">
        <x:f>IF(AND(Q96=1,D96=0),1,0)</x:f>
        <x:v>0</x:v>
      </x:c>
      <x:c r="S96" s="25" t="n">
        <x:f>IF(AND(Q96=1,D96=1),1,0)</x:f>
        <x:v>0</x:v>
      </x:c>
      <x:c r="T96" s="25" t="n">
        <x:f>IF(AND(Q96=1,L96=1),1,0)</x:f>
        <x:v>0</x:v>
      </x:c>
      <x:c r="U96" s="25" t="n">
        <x:f>IF(AND(Q96=1,'Manual Data'!T96="N"),1,0)</x:f>
        <x:v>0</x:v>
      </x:c>
      <x:c r="V96" s="25" t="n">
        <x:f>IF(AND(OR('Manual Data'!B96="Surgical",'Manual Data'!B96="Mixed"),'Manual Data'!I96="Y",I96=1,E96=1),1,0)</x:f>
        <x:v>0</x:v>
      </x:c>
      <x:c r="W96" s="25" t="n">
        <x:f>IF(AND(V96=1,H96=0),1,0)</x:f>
        <x:v>0</x:v>
      </x:c>
      <x:c r="X96" s="25" t="n">
        <x:f>IF(AND('Manual Data'!X96="Y",'Manual Data'!G96="N"),1,0)</x:f>
        <x:v>1</x:v>
      </x:c>
      <x:c r="Y96" s="25" t="n">
        <x:f>IF(AND('Manual Data'!U96="Y",'Manual Data'!V96="N"),1,0)</x:f>
        <x:v>0</x:v>
      </x:c>
      <x:c r="Z96" s="25" t="n">
        <x:f>IF('Manual Data'!U96="N",1,0)</x:f>
        <x:v>0</x:v>
      </x:c>
      <x:c r="AA96" s="25" t="n">
        <x:f>IF(AND('Manual Data'!AB96="N",'Manual Data'!AC96="N"),1,0)</x:f>
        <x:v>0</x:v>
      </x:c>
      <x:c r="AB96" s="25" t="n">
        <x:f>IF(AND(D96=1,E96=1),1,0)</x:f>
        <x:v>0</x:v>
      </x:c>
      <x:c r="AC96" s="25" t="n">
        <x:f>IF(AND(D96=0,E96=1),1,0)</x:f>
        <x:v>1</x:v>
      </x:c>
      <x:c r="AD96" s="25" t="n">
        <x:f>IF(AND(D96=1,E96=0),1,0)</x:f>
        <x:v>0</x:v>
      </x:c>
      <x:c r="AE96" s="25" t="n">
        <x:f>IF(AND(D96=0,E96=0),1,0)</x:f>
        <x:v>0</x:v>
      </x:c>
      <x:c r="AF96" s="25" t="n">
        <x:f>IF(AND(H96=1,I96=1),1,0)</x:f>
        <x:v>0</x:v>
      </x:c>
      <x:c r="AG96" s="25" t="n">
        <x:f>IF(AND(H96=0,I96=1),1,0)</x:f>
        <x:v>0</x:v>
      </x:c>
      <x:c r="AH96" s="25" t="n">
        <x:f>IF(AND('Manual Data'!J96="Y",'Manual Data'!M96="N"),1,0)</x:f>
        <x:v>1</x:v>
      </x:c>
      <x:c r="AI96" s="25" t="n">
        <x:f>IF(AND('Manual Data'!J96="Y",'Manual Data'!L96="N"),1,0)</x:f>
        <x:v>1</x:v>
      </x:c>
      <x:c r="AJ96" s="25" t="n">
        <x:f>IF(AND('Manual Data'!O96="N",'Manual Data'!Q96="N"),1,0)</x:f>
        <x:v>1</x:v>
      </x:c>
      <x:c r="AK96" s="25" t="n">
        <x:f>IF(AND('Manual Data'!J96="Y",'Manual Data'!K96="Y"),1,0)</x:f>
        <x:v>1</x:v>
      </x:c>
      <x:c r="AL96" s="25" t="n">
        <x:f>IF(AND('Manual Data'!J96="Y",'Manual Data'!K96="Y",'Manual Data'!L96="Y"),1,0)</x:f>
        <x:v>0</x:v>
      </x:c>
      <x:c r="AM96" s="25" t="n">
        <x:f>IF(AND(D96=1,'Manual Data'!N96="Y"),1,0)</x:f>
        <x:v>0</x:v>
      </x:c>
    </x:row>
    <x:row r="97">
      <x:c r="A97" s="24" t="str">
        <x:f>'Manual Data'!A97</x:f>
        <x:v>093</x:v>
      </x:c>
      <x:c r="B97" s="25" t="str">
        <x:f>'Manual Data'!B97</x:f>
        <x:v>Surgical</x:v>
      </x:c>
      <x:c r="C97" s="25" t="n">
        <x:f>IF(OR('Manual Data'!O97="Y",'Manual Data'!Q97="Y"),1,0)</x:f>
        <x:v>0</x:v>
      </x:c>
      <x:c r="D97" s="25" t="n">
        <x:f>IF(AND('Manual Data'!J97="Y",'Manual Data'!K97="Y",'Manual Data'!L97="Y",'Manual Data'!M97="Y"),1,0)</x:f>
        <x:v>1</x:v>
      </x:c>
      <x:c r="E97" s="25" t="n">
        <x:f>IF(OR('Manual Data'!AS97="Y",'Manual Data'!AT97="Y",'Manual Data'!AU97="Y",'Manual Data'!AV97="Y",'Manual Data'!AW97="Y"),1,0)</x:f>
        <x:v>1</x:v>
      </x:c>
      <x:c r="F97" s="25" t="n">
        <x:f>IF(OR('Manual Data'!AB97="Y",'Manual Data'!AC97="Y",'Manual Data'!AD97="Y",'Manual Data'!AE97="Y",'Manual Data'!AF97="Y"),1,0)</x:f>
        <x:v>1</x:v>
      </x:c>
      <x:c r="G97" s="25" t="n">
        <x:f>IF(OR('Manual Data'!AN97="Y",'Manual Data'!AO97="Y",'Manual Data'!AP97="Y",'Manual Data'!AQ97="Y"),1,0)</x:f>
        <x:v>0</x:v>
      </x:c>
      <x:c r="H97" s="25" t="n">
        <x:f>IF(OR('Manual Data'!R97="Y",'Manual Data'!S97="Y"),1,0)</x:f>
        <x:v>1</x:v>
      </x:c>
      <x:c r="I97" s="25" t="n">
        <x:f>IF(OR('Manual Data'!AO97="Y",'Manual Data'!AT97="Y"),1,0)</x:f>
        <x:v>0</x:v>
      </x:c>
      <x:c r="J97" s="25" t="n">
        <x:f>IF(OR('Manual Data'!AN97="Y",'Manual Data'!AS97="Y"),1,0)</x:f>
        <x:v>0</x:v>
      </x:c>
      <x:c r="K97" s="25" t="n">
        <x:f>IF(AND('Manual Data'!U97="Y",'Manual Data'!T97="Y",'Manual Data'!V97="Y"),1,0)</x:f>
        <x:v>1</x:v>
      </x:c>
      <x:c r="L97" s="25" t="n">
        <x:f>IF(AND('Manual Data'!M97="N",'Manual Data'!L97="N"),1,0)</x:f>
        <x:v>0</x:v>
      </x:c>
      <x:c r="M97" s="25" t="n">
        <x:f>IF(OR('Manual Data'!Y97="Y",'Manual Data'!Z97="Y"),1,0)</x:f>
        <x:v>0</x:v>
      </x:c>
      <x:c r="N97" s="25" t="n">
        <x:f>IF(AND('Manual Data'!H97="Y",'Manual Data'!I97="Y",E97=1),1,0)</x:f>
        <x:v>0</x:v>
      </x:c>
      <x:c r="O97" s="25" t="n">
        <x:f>IF(AND('Manual Data'!H97="Y",D97=1,E97=1),1,0)</x:f>
        <x:v>0</x:v>
      </x:c>
      <x:c r="P97" s="25" t="n">
        <x:f>IF(AND(O97=1,C97=1),1,0)</x:f>
        <x:v>0</x:v>
      </x:c>
      <x:c r="Q97" s="25" t="n">
        <x:f>IF(AND('Manual Data'!B97="Non-surgical",'Manual Data'!I97="Y",C97=1,J97=1,E97=1),1,0)</x:f>
        <x:v>0</x:v>
      </x:c>
      <x:c r="R97" s="25" t="n">
        <x:f>IF(AND(Q97=1,D97=0),1,0)</x:f>
        <x:v>0</x:v>
      </x:c>
      <x:c r="S97" s="25" t="n">
        <x:f>IF(AND(Q97=1,D97=1),1,0)</x:f>
        <x:v>0</x:v>
      </x:c>
      <x:c r="T97" s="25" t="n">
        <x:f>IF(AND(Q97=1,L97=1),1,0)</x:f>
        <x:v>0</x:v>
      </x:c>
      <x:c r="U97" s="25" t="n">
        <x:f>IF(AND(Q97=1,'Manual Data'!T97="N"),1,0)</x:f>
        <x:v>0</x:v>
      </x:c>
      <x:c r="V97" s="25" t="n">
        <x:f>IF(AND(OR('Manual Data'!B97="Surgical",'Manual Data'!B97="Mixed"),'Manual Data'!I97="Y",I97=1,E97=1),1,0)</x:f>
        <x:v>0</x:v>
      </x:c>
      <x:c r="W97" s="25" t="n">
        <x:f>IF(AND(V97=1,H97=0),1,0)</x:f>
        <x:v>0</x:v>
      </x:c>
      <x:c r="X97" s="25" t="n">
        <x:f>IF(AND('Manual Data'!X97="Y",'Manual Data'!G97="N"),1,0)</x:f>
        <x:v>0</x:v>
      </x:c>
      <x:c r="Y97" s="25" t="n">
        <x:f>IF(AND('Manual Data'!U97="Y",'Manual Data'!V97="N"),1,0)</x:f>
        <x:v>0</x:v>
      </x:c>
      <x:c r="Z97" s="25" t="n">
        <x:f>IF('Manual Data'!U97="N",1,0)</x:f>
        <x:v>0</x:v>
      </x:c>
      <x:c r="AA97" s="25" t="n">
        <x:f>IF(AND('Manual Data'!AB97="N",'Manual Data'!AC97="N"),1,0)</x:f>
        <x:v>1</x:v>
      </x:c>
      <x:c r="AB97" s="25" t="n">
        <x:f>IF(AND(D97=1,E97=1),1,0)</x:f>
        <x:v>1</x:v>
      </x:c>
      <x:c r="AC97" s="25" t="n">
        <x:f>IF(AND(D97=0,E97=1),1,0)</x:f>
        <x:v>0</x:v>
      </x:c>
      <x:c r="AD97" s="25" t="n">
        <x:f>IF(AND(D97=1,E97=0),1,0)</x:f>
        <x:v>0</x:v>
      </x:c>
      <x:c r="AE97" s="25" t="n">
        <x:f>IF(AND(D97=0,E97=0),1,0)</x:f>
        <x:v>0</x:v>
      </x:c>
      <x:c r="AF97" s="25" t="n">
        <x:f>IF(AND(H97=1,I97=1),1,0)</x:f>
        <x:v>0</x:v>
      </x:c>
      <x:c r="AG97" s="25" t="n">
        <x:f>IF(AND(H97=0,I97=1),1,0)</x:f>
        <x:v>0</x:v>
      </x:c>
      <x:c r="AH97" s="25" t="n">
        <x:f>IF(AND('Manual Data'!J97="Y",'Manual Data'!M97="N"),1,0)</x:f>
        <x:v>0</x:v>
      </x:c>
      <x:c r="AI97" s="25" t="n">
        <x:f>IF(AND('Manual Data'!J97="Y",'Manual Data'!L97="N"),1,0)</x:f>
        <x:v>0</x:v>
      </x:c>
      <x:c r="AJ97" s="25" t="n">
        <x:f>IF(AND('Manual Data'!O97="N",'Manual Data'!Q97="N"),1,0)</x:f>
        <x:v>1</x:v>
      </x:c>
      <x:c r="AK97" s="25" t="n">
        <x:f>IF(AND('Manual Data'!J97="Y",'Manual Data'!K97="Y"),1,0)</x:f>
        <x:v>1</x:v>
      </x:c>
      <x:c r="AL97" s="25" t="n">
        <x:f>IF(AND('Manual Data'!J97="Y",'Manual Data'!K97="Y",'Manual Data'!L97="Y"),1,0)</x:f>
        <x:v>1</x:v>
      </x:c>
      <x:c r="AM97" s="25" t="n">
        <x:f>IF(AND(D97=1,'Manual Data'!N97="Y"),1,0)</x:f>
        <x:v>1</x:v>
      </x:c>
    </x:row>
    <x:row r="98">
      <x:c r="A98" s="24" t="str">
        <x:f>'Manual Data'!A98</x:f>
        <x:v>094</x:v>
      </x:c>
      <x:c r="B98" s="25" t="str">
        <x:f>'Manual Data'!B98</x:f>
        <x:v>Surgical</x:v>
      </x:c>
      <x:c r="C98" s="25" t="n">
        <x:f>IF(OR('Manual Data'!O98="Y",'Manual Data'!Q98="Y"),1,0)</x:f>
        <x:v>1</x:v>
      </x:c>
      <x:c r="D98" s="25" t="n">
        <x:f>IF(AND('Manual Data'!J98="Y",'Manual Data'!K98="Y",'Manual Data'!L98="Y",'Manual Data'!M98="Y"),1,0)</x:f>
        <x:v>1</x:v>
      </x:c>
      <x:c r="E98" s="25" t="n">
        <x:f>IF(OR('Manual Data'!AS98="Y",'Manual Data'!AT98="Y",'Manual Data'!AU98="Y",'Manual Data'!AV98="Y",'Manual Data'!AW98="Y"),1,0)</x:f>
        <x:v>1</x:v>
      </x:c>
      <x:c r="F98" s="25" t="n">
        <x:f>IF(OR('Manual Data'!AB98="Y",'Manual Data'!AC98="Y",'Manual Data'!AD98="Y",'Manual Data'!AE98="Y",'Manual Data'!AF98="Y"),1,0)</x:f>
        <x:v>1</x:v>
      </x:c>
      <x:c r="G98" s="25" t="n">
        <x:f>IF(OR('Manual Data'!AN98="Y",'Manual Data'!AO98="Y",'Manual Data'!AP98="Y",'Manual Data'!AQ98="Y"),1,0)</x:f>
        <x:v>1</x:v>
      </x:c>
      <x:c r="H98" s="25" t="n">
        <x:f>IF(OR('Manual Data'!R98="Y",'Manual Data'!S98="Y"),1,0)</x:f>
        <x:v>1</x:v>
      </x:c>
      <x:c r="I98" s="25" t="n">
        <x:f>IF(OR('Manual Data'!AO98="Y",'Manual Data'!AT98="Y"),1,0)</x:f>
        <x:v>1</x:v>
      </x:c>
      <x:c r="J98" s="25" t="n">
        <x:f>IF(OR('Manual Data'!AN98="Y",'Manual Data'!AS98="Y"),1,0)</x:f>
        <x:v>0</x:v>
      </x:c>
      <x:c r="K98" s="25" t="n">
        <x:f>IF(AND('Manual Data'!U98="Y",'Manual Data'!T98="Y",'Manual Data'!V98="Y"),1,0)</x:f>
        <x:v>1</x:v>
      </x:c>
      <x:c r="L98" s="25" t="n">
        <x:f>IF(AND('Manual Data'!M98="N",'Manual Data'!L98="N"),1,0)</x:f>
        <x:v>0</x:v>
      </x:c>
      <x:c r="M98" s="25" t="n">
        <x:f>IF(OR('Manual Data'!Y98="Y",'Manual Data'!Z98="Y"),1,0)</x:f>
        <x:v>0</x:v>
      </x:c>
      <x:c r="N98" s="25" t="n">
        <x:f>IF(AND('Manual Data'!H98="Y",'Manual Data'!I98="Y",E98=1),1,0)</x:f>
        <x:v>1</x:v>
      </x:c>
      <x:c r="O98" s="25" t="n">
        <x:f>IF(AND('Manual Data'!H98="Y",D98=1,E98=1),1,0)</x:f>
        <x:v>1</x:v>
      </x:c>
      <x:c r="P98" s="25" t="n">
        <x:f>IF(AND(O98=1,C98=1),1,0)</x:f>
        <x:v>1</x:v>
      </x:c>
      <x:c r="Q98" s="25" t="n">
        <x:f>IF(AND('Manual Data'!B98="Non-surgical",'Manual Data'!I98="Y",C98=1,J98=1,E98=1),1,0)</x:f>
        <x:v>0</x:v>
      </x:c>
      <x:c r="R98" s="25" t="n">
        <x:f>IF(AND(Q98=1,D98=0),1,0)</x:f>
        <x:v>0</x:v>
      </x:c>
      <x:c r="S98" s="25" t="n">
        <x:f>IF(AND(Q98=1,D98=1),1,0)</x:f>
        <x:v>0</x:v>
      </x:c>
      <x:c r="T98" s="25" t="n">
        <x:f>IF(AND(Q98=1,L98=1),1,0)</x:f>
        <x:v>0</x:v>
      </x:c>
      <x:c r="U98" s="25" t="n">
        <x:f>IF(AND(Q98=1,'Manual Data'!T98="N"),1,0)</x:f>
        <x:v>0</x:v>
      </x:c>
      <x:c r="V98" s="25" t="n">
        <x:f>IF(AND(OR('Manual Data'!B98="Surgical",'Manual Data'!B98="Mixed"),'Manual Data'!I98="Y",I98=1,E98=1),1,0)</x:f>
        <x:v>1</x:v>
      </x:c>
      <x:c r="W98" s="25" t="n">
        <x:f>IF(AND(V98=1,H98=0),1,0)</x:f>
        <x:v>0</x:v>
      </x:c>
      <x:c r="X98" s="25" t="n">
        <x:f>IF(AND('Manual Data'!X98="Y",'Manual Data'!G98="N"),1,0)</x:f>
        <x:v>0</x:v>
      </x:c>
      <x:c r="Y98" s="25" t="n">
        <x:f>IF(AND('Manual Data'!U98="Y",'Manual Data'!V98="N"),1,0)</x:f>
        <x:v>0</x:v>
      </x:c>
      <x:c r="Z98" s="25" t="n">
        <x:f>IF('Manual Data'!U98="N",1,0)</x:f>
        <x:v>0</x:v>
      </x:c>
      <x:c r="AA98" s="25" t="n">
        <x:f>IF(AND('Manual Data'!AB98="N",'Manual Data'!AC98="N"),1,0)</x:f>
        <x:v>1</x:v>
      </x:c>
      <x:c r="AB98" s="25" t="n">
        <x:f>IF(AND(D98=1,E98=1),1,0)</x:f>
        <x:v>1</x:v>
      </x:c>
      <x:c r="AC98" s="25" t="n">
        <x:f>IF(AND(D98=0,E98=1),1,0)</x:f>
        <x:v>0</x:v>
      </x:c>
      <x:c r="AD98" s="25" t="n">
        <x:f>IF(AND(D98=1,E98=0),1,0)</x:f>
        <x:v>0</x:v>
      </x:c>
      <x:c r="AE98" s="25" t="n">
        <x:f>IF(AND(D98=0,E98=0),1,0)</x:f>
        <x:v>0</x:v>
      </x:c>
      <x:c r="AF98" s="25" t="n">
        <x:f>IF(AND(H98=1,I98=1),1,0)</x:f>
        <x:v>1</x:v>
      </x:c>
      <x:c r="AG98" s="25" t="n">
        <x:f>IF(AND(H98=0,I98=1),1,0)</x:f>
        <x:v>0</x:v>
      </x:c>
      <x:c r="AH98" s="25" t="n">
        <x:f>IF(AND('Manual Data'!J98="Y",'Manual Data'!M98="N"),1,0)</x:f>
        <x:v>0</x:v>
      </x:c>
      <x:c r="AI98" s="25" t="n">
        <x:f>IF(AND('Manual Data'!J98="Y",'Manual Data'!L98="N"),1,0)</x:f>
        <x:v>0</x:v>
      </x:c>
      <x:c r="AJ98" s="25" t="n">
        <x:f>IF(AND('Manual Data'!O98="N",'Manual Data'!Q98="N"),1,0)</x:f>
        <x:v>0</x:v>
      </x:c>
      <x:c r="AK98" s="25" t="n">
        <x:f>IF(AND('Manual Data'!J98="Y",'Manual Data'!K98="Y"),1,0)</x:f>
        <x:v>1</x:v>
      </x:c>
      <x:c r="AL98" s="25" t="n">
        <x:f>IF(AND('Manual Data'!J98="Y",'Manual Data'!K98="Y",'Manual Data'!L98="Y"),1,0)</x:f>
        <x:v>1</x:v>
      </x:c>
      <x:c r="AM98" s="25" t="n">
        <x:f>IF(AND(D98=1,'Manual Data'!N98="Y"),1,0)</x:f>
        <x:v>0</x:v>
      </x:c>
    </x:row>
    <x:row r="99">
      <x:c r="A99" s="24" t="str">
        <x:f>'Manual Data'!A99</x:f>
        <x:v>095</x:v>
      </x:c>
      <x:c r="B99" s="25" t="str">
        <x:f>'Manual Data'!B99</x:f>
        <x:v>Non-surgical</x:v>
      </x:c>
      <x:c r="C99" s="25" t="n">
        <x:f>IF(OR('Manual Data'!O99="Y",'Manual Data'!Q99="Y"),1,0)</x:f>
        <x:v>0</x:v>
      </x:c>
      <x:c r="D99" s="25" t="n">
        <x:f>IF(AND('Manual Data'!J99="Y",'Manual Data'!K99="Y",'Manual Data'!L99="Y",'Manual Data'!M99="Y"),1,0)</x:f>
        <x:v>1</x:v>
      </x:c>
      <x:c r="E99" s="25" t="n">
        <x:f>IF(OR('Manual Data'!AS99="Y",'Manual Data'!AT99="Y",'Manual Data'!AU99="Y",'Manual Data'!AV99="Y",'Manual Data'!AW99="Y"),1,0)</x:f>
        <x:v>1</x:v>
      </x:c>
      <x:c r="F99" s="25" t="n">
        <x:f>IF(OR('Manual Data'!AB99="Y",'Manual Data'!AC99="Y",'Manual Data'!AD99="Y",'Manual Data'!AE99="Y",'Manual Data'!AF99="Y"),1,0)</x:f>
        <x:v>1</x:v>
      </x:c>
      <x:c r="G99" s="25" t="n">
        <x:f>IF(OR('Manual Data'!AN99="Y",'Manual Data'!AO99="Y",'Manual Data'!AP99="Y",'Manual Data'!AQ99="Y"),1,0)</x:f>
        <x:v>1</x:v>
      </x:c>
      <x:c r="H99" s="25" t="n">
        <x:f>IF(OR('Manual Data'!R99="Y",'Manual Data'!S99="Y"),1,0)</x:f>
        <x:v>0</x:v>
      </x:c>
      <x:c r="I99" s="25" t="n">
        <x:f>IF(OR('Manual Data'!AO99="Y",'Manual Data'!AT99="Y"),1,0)</x:f>
        <x:v>1</x:v>
      </x:c>
      <x:c r="J99" s="25" t="n">
        <x:f>IF(OR('Manual Data'!AN99="Y",'Manual Data'!AS99="Y"),1,0)</x:f>
        <x:v>0</x:v>
      </x:c>
      <x:c r="K99" s="25" t="n">
        <x:f>IF(AND('Manual Data'!U99="Y",'Manual Data'!T99="Y",'Manual Data'!V99="Y"),1,0)</x:f>
        <x:v>0</x:v>
      </x:c>
      <x:c r="L99" s="25" t="n">
        <x:f>IF(AND('Manual Data'!M99="N",'Manual Data'!L99="N"),1,0)</x:f>
        <x:v>0</x:v>
      </x:c>
      <x:c r="M99" s="25" t="n">
        <x:f>IF(OR('Manual Data'!Y99="Y",'Manual Data'!Z99="Y"),1,0)</x:f>
        <x:v>0</x:v>
      </x:c>
      <x:c r="N99" s="25" t="n">
        <x:f>IF(AND('Manual Data'!H99="Y",'Manual Data'!I99="Y",E99=1),1,0)</x:f>
        <x:v>1</x:v>
      </x:c>
      <x:c r="O99" s="25" t="n">
        <x:f>IF(AND('Manual Data'!H99="Y",D99=1,E99=1),1,0)</x:f>
        <x:v>1</x:v>
      </x:c>
      <x:c r="P99" s="25" t="n">
        <x:f>IF(AND(O99=1,C99=1),1,0)</x:f>
        <x:v>0</x:v>
      </x:c>
      <x:c r="Q99" s="25" t="n">
        <x:f>IF(AND('Manual Data'!B99="Non-surgical",'Manual Data'!I99="Y",C99=1,J99=1,E99=1),1,0)</x:f>
        <x:v>0</x:v>
      </x:c>
      <x:c r="R99" s="25" t="n">
        <x:f>IF(AND(Q99=1,D99=0),1,0)</x:f>
        <x:v>0</x:v>
      </x:c>
      <x:c r="S99" s="25" t="n">
        <x:f>IF(AND(Q99=1,D99=1),1,0)</x:f>
        <x:v>0</x:v>
      </x:c>
      <x:c r="T99" s="25" t="n">
        <x:f>IF(AND(Q99=1,L99=1),1,0)</x:f>
        <x:v>0</x:v>
      </x:c>
      <x:c r="U99" s="25" t="n">
        <x:f>IF(AND(Q99=1,'Manual Data'!T99="N"),1,0)</x:f>
        <x:v>0</x:v>
      </x:c>
      <x:c r="V99" s="25" t="n">
        <x:f>IF(AND(OR('Manual Data'!B99="Surgical",'Manual Data'!B99="Mixed"),'Manual Data'!I99="Y",I99=1,E99=1),1,0)</x:f>
        <x:v>0</x:v>
      </x:c>
      <x:c r="W99" s="25" t="n">
        <x:f>IF(AND(V99=1,H99=0),1,0)</x:f>
        <x:v>0</x:v>
      </x:c>
      <x:c r="X99" s="25" t="n">
        <x:f>IF(AND('Manual Data'!X99="Y",'Manual Data'!G99="N"),1,0)</x:f>
        <x:v>0</x:v>
      </x:c>
      <x:c r="Y99" s="25" t="n">
        <x:f>IF(AND('Manual Data'!U99="Y",'Manual Data'!V99="N"),1,0)</x:f>
        <x:v>0</x:v>
      </x:c>
      <x:c r="Z99" s="25" t="n">
        <x:f>IF('Manual Data'!U99="N",1,0)</x:f>
        <x:v>0</x:v>
      </x:c>
      <x:c r="AA99" s="25" t="n">
        <x:f>IF(AND('Manual Data'!AB99="N",'Manual Data'!AC99="N"),1,0)</x:f>
        <x:v>0</x:v>
      </x:c>
      <x:c r="AB99" s="25" t="n">
        <x:f>IF(AND(D99=1,E99=1),1,0)</x:f>
        <x:v>1</x:v>
      </x:c>
      <x:c r="AC99" s="25" t="n">
        <x:f>IF(AND(D99=0,E99=1),1,0)</x:f>
        <x:v>0</x:v>
      </x:c>
      <x:c r="AD99" s="25" t="n">
        <x:f>IF(AND(D99=1,E99=0),1,0)</x:f>
        <x:v>0</x:v>
      </x:c>
      <x:c r="AE99" s="25" t="n">
        <x:f>IF(AND(D99=0,E99=0),1,0)</x:f>
        <x:v>0</x:v>
      </x:c>
      <x:c r="AF99" s="25" t="n">
        <x:f>IF(AND(H99=1,I99=1),1,0)</x:f>
        <x:v>0</x:v>
      </x:c>
      <x:c r="AG99" s="25" t="n">
        <x:f>IF(AND(H99=0,I99=1),1,0)</x:f>
        <x:v>1</x:v>
      </x:c>
      <x:c r="AH99" s="25" t="n">
        <x:f>IF(AND('Manual Data'!J99="Y",'Manual Data'!M99="N"),1,0)</x:f>
        <x:v>0</x:v>
      </x:c>
      <x:c r="AI99" s="25" t="n">
        <x:f>IF(AND('Manual Data'!J99="Y",'Manual Data'!L99="N"),1,0)</x:f>
        <x:v>0</x:v>
      </x:c>
      <x:c r="AJ99" s="25" t="n">
        <x:f>IF(AND('Manual Data'!O99="N",'Manual Data'!Q99="N"),1,0)</x:f>
        <x:v>1</x:v>
      </x:c>
      <x:c r="AK99" s="25" t="n">
        <x:f>IF(AND('Manual Data'!J99="Y",'Manual Data'!K99="Y"),1,0)</x:f>
        <x:v>1</x:v>
      </x:c>
      <x:c r="AL99" s="25" t="n">
        <x:f>IF(AND('Manual Data'!J99="Y",'Manual Data'!K99="Y",'Manual Data'!L99="Y"),1,0)</x:f>
        <x:v>1</x:v>
      </x:c>
      <x:c r="AM99" s="25" t="n">
        <x:f>IF(AND(D99=1,'Manual Data'!N99="Y"),1,0)</x:f>
        <x:v>0</x:v>
      </x:c>
    </x:row>
    <x:row r="100">
      <x:c r="A100" s="24" t="str">
        <x:f>'Manual Data'!A100</x:f>
        <x:v>096</x:v>
      </x:c>
      <x:c r="B100" s="25" t="str">
        <x:f>'Manual Data'!B100</x:f>
        <x:v>Non-surgical</x:v>
      </x:c>
      <x:c r="C100" s="25" t="n">
        <x:f>IF(OR('Manual Data'!O100="Y",'Manual Data'!Q100="Y"),1,0)</x:f>
        <x:v>1</x:v>
      </x:c>
      <x:c r="D100" s="25" t="n">
        <x:f>IF(AND('Manual Data'!J100="Y",'Manual Data'!K100="Y",'Manual Data'!L100="Y",'Manual Data'!M100="Y"),1,0)</x:f>
        <x:v>1</x:v>
      </x:c>
      <x:c r="E100" s="25" t="n">
        <x:f>IF(OR('Manual Data'!AS100="Y",'Manual Data'!AT100="Y",'Manual Data'!AU100="Y",'Manual Data'!AV100="Y",'Manual Data'!AW100="Y"),1,0)</x:f>
        <x:v>1</x:v>
      </x:c>
      <x:c r="F100" s="25" t="n">
        <x:f>IF(OR('Manual Data'!AB100="Y",'Manual Data'!AC100="Y",'Manual Data'!AD100="Y",'Manual Data'!AE100="Y",'Manual Data'!AF100="Y"),1,0)</x:f>
        <x:v>1</x:v>
      </x:c>
      <x:c r="G100" s="25" t="n">
        <x:f>IF(OR('Manual Data'!AN100="Y",'Manual Data'!AO100="Y",'Manual Data'!AP100="Y",'Manual Data'!AQ100="Y"),1,0)</x:f>
        <x:v>1</x:v>
      </x:c>
      <x:c r="H100" s="25" t="n">
        <x:f>IF(OR('Manual Data'!R100="Y",'Manual Data'!S100="Y"),1,0)</x:f>
        <x:v>1</x:v>
      </x:c>
      <x:c r="I100" s="25" t="n">
        <x:f>IF(OR('Manual Data'!AO100="Y",'Manual Data'!AT100="Y"),1,0)</x:f>
        <x:v>0</x:v>
      </x:c>
      <x:c r="J100" s="25" t="n">
        <x:f>IF(OR('Manual Data'!AN100="Y",'Manual Data'!AS100="Y"),1,0)</x:f>
        <x:v>1</x:v>
      </x:c>
      <x:c r="K100" s="25" t="n">
        <x:f>IF(AND('Manual Data'!U100="Y",'Manual Data'!T100="Y",'Manual Data'!V100="Y"),1,0)</x:f>
        <x:v>0</x:v>
      </x:c>
      <x:c r="L100" s="25" t="n">
        <x:f>IF(AND('Manual Data'!M100="N",'Manual Data'!L100="N"),1,0)</x:f>
        <x:v>0</x:v>
      </x:c>
      <x:c r="M100" s="25" t="n">
        <x:f>IF(OR('Manual Data'!Y100="Y",'Manual Data'!Z100="Y"),1,0)</x:f>
        <x:v>0</x:v>
      </x:c>
      <x:c r="N100" s="25" t="n">
        <x:f>IF(AND('Manual Data'!H100="Y",'Manual Data'!I100="Y",E100=1),1,0)</x:f>
        <x:v>0</x:v>
      </x:c>
      <x:c r="O100" s="25" t="n">
        <x:f>IF(AND('Manual Data'!H100="Y",D100=1,E100=1),1,0)</x:f>
        <x:v>0</x:v>
      </x:c>
      <x:c r="P100" s="25" t="n">
        <x:f>IF(AND(O100=1,C100=1),1,0)</x:f>
        <x:v>0</x:v>
      </x:c>
      <x:c r="Q100" s="25" t="n">
        <x:f>IF(AND('Manual Data'!B100="Non-surgical",'Manual Data'!I100="Y",C100=1,J100=1,E100=1),1,0)</x:f>
        <x:v>1</x:v>
      </x:c>
      <x:c r="R100" s="25" t="n">
        <x:f>IF(AND(Q100=1,D100=0),1,0)</x:f>
        <x:v>0</x:v>
      </x:c>
      <x:c r="S100" s="25" t="n">
        <x:f>IF(AND(Q100=1,D100=1),1,0)</x:f>
        <x:v>1</x:v>
      </x:c>
      <x:c r="T100" s="25" t="n">
        <x:f>IF(AND(Q100=1,L100=1),1,0)</x:f>
        <x:v>0</x:v>
      </x:c>
      <x:c r="U100" s="25" t="n">
        <x:f>IF(AND(Q100=1,'Manual Data'!T100="N"),1,0)</x:f>
        <x:v>1</x:v>
      </x:c>
      <x:c r="V100" s="25" t="n">
        <x:f>IF(AND(OR('Manual Data'!B100="Surgical",'Manual Data'!B100="Mixed"),'Manual Data'!I100="Y",I100=1,E100=1),1,0)</x:f>
        <x:v>0</x:v>
      </x:c>
      <x:c r="W100" s="25" t="n">
        <x:f>IF(AND(V100=1,H100=0),1,0)</x:f>
        <x:v>0</x:v>
      </x:c>
      <x:c r="X100" s="25" t="n">
        <x:f>IF(AND('Manual Data'!X100="Y",'Manual Data'!G100="N"),1,0)</x:f>
        <x:v>0</x:v>
      </x:c>
      <x:c r="Y100" s="25" t="n">
        <x:f>IF(AND('Manual Data'!U100="Y",'Manual Data'!V100="N"),1,0)</x:f>
        <x:v>0</x:v>
      </x:c>
      <x:c r="Z100" s="25" t="n">
        <x:f>IF('Manual Data'!U100="N",1,0)</x:f>
        <x:v>1</x:v>
      </x:c>
      <x:c r="AA100" s="25" t="n">
        <x:f>IF(AND('Manual Data'!AB100="N",'Manual Data'!AC100="N"),1,0)</x:f>
        <x:v>1</x:v>
      </x:c>
      <x:c r="AB100" s="25" t="n">
        <x:f>IF(AND(D100=1,E100=1),1,0)</x:f>
        <x:v>1</x:v>
      </x:c>
      <x:c r="AC100" s="25" t="n">
        <x:f>IF(AND(D100=0,E100=1),1,0)</x:f>
        <x:v>0</x:v>
      </x:c>
      <x:c r="AD100" s="25" t="n">
        <x:f>IF(AND(D100=1,E100=0),1,0)</x:f>
        <x:v>0</x:v>
      </x:c>
      <x:c r="AE100" s="25" t="n">
        <x:f>IF(AND(D100=0,E100=0),1,0)</x:f>
        <x:v>0</x:v>
      </x:c>
      <x:c r="AF100" s="25" t="n">
        <x:f>IF(AND(H100=1,I100=1),1,0)</x:f>
        <x:v>0</x:v>
      </x:c>
      <x:c r="AG100" s="25" t="n">
        <x:f>IF(AND(H100=0,I100=1),1,0)</x:f>
        <x:v>0</x:v>
      </x:c>
      <x:c r="AH100" s="25" t="n">
        <x:f>IF(AND('Manual Data'!J100="Y",'Manual Data'!M100="N"),1,0)</x:f>
        <x:v>0</x:v>
      </x:c>
      <x:c r="AI100" s="25" t="n">
        <x:f>IF(AND('Manual Data'!J100="Y",'Manual Data'!L100="N"),1,0)</x:f>
        <x:v>0</x:v>
      </x:c>
      <x:c r="AJ100" s="25" t="n">
        <x:f>IF(AND('Manual Data'!O100="N",'Manual Data'!Q100="N"),1,0)</x:f>
        <x:v>0</x:v>
      </x:c>
      <x:c r="AK100" s="25" t="n">
        <x:f>IF(AND('Manual Data'!J100="Y",'Manual Data'!K100="Y"),1,0)</x:f>
        <x:v>1</x:v>
      </x:c>
      <x:c r="AL100" s="25" t="n">
        <x:f>IF(AND('Manual Data'!J100="Y",'Manual Data'!K100="Y",'Manual Data'!L100="Y"),1,0)</x:f>
        <x:v>1</x:v>
      </x:c>
      <x:c r="AM100" s="25" t="n">
        <x:f>IF(AND(D100=1,'Manual Data'!N100="Y"),1,0)</x:f>
        <x:v>0</x:v>
      </x:c>
    </x:row>
    <x:row r="101">
      <x:c r="A101" s="24" t="str">
        <x:f>'Manual Data'!A101</x:f>
        <x:v>097</x:v>
      </x:c>
      <x:c r="B101" s="25" t="str">
        <x:f>'Manual Data'!B101</x:f>
        <x:v>Mixed</x:v>
      </x:c>
      <x:c r="C101" s="25" t="n">
        <x:f>IF(OR('Manual Data'!O101="Y",'Manual Data'!Q101="Y"),1,0)</x:f>
        <x:v>1</x:v>
      </x:c>
      <x:c r="D101" s="25" t="n">
        <x:f>IF(AND('Manual Data'!J101="Y",'Manual Data'!K101="Y",'Manual Data'!L101="Y",'Manual Data'!M101="Y"),1,0)</x:f>
        <x:v>1</x:v>
      </x:c>
      <x:c r="E101" s="25" t="n">
        <x:f>IF(OR('Manual Data'!AS101="Y",'Manual Data'!AT101="Y",'Manual Data'!AU101="Y",'Manual Data'!AV101="Y",'Manual Data'!AW101="Y"),1,0)</x:f>
        <x:v>1</x:v>
      </x:c>
      <x:c r="F101" s="25" t="n">
        <x:f>IF(OR('Manual Data'!AB101="Y",'Manual Data'!AC101="Y",'Manual Data'!AD101="Y",'Manual Data'!AE101="Y",'Manual Data'!AF101="Y"),1,0)</x:f>
        <x:v>1</x:v>
      </x:c>
      <x:c r="G101" s="25" t="n">
        <x:f>IF(OR('Manual Data'!AN101="Y",'Manual Data'!AO101="Y",'Manual Data'!AP101="Y",'Manual Data'!AQ101="Y"),1,0)</x:f>
        <x:v>1</x:v>
      </x:c>
      <x:c r="H101" s="25" t="n">
        <x:f>IF(OR('Manual Data'!R101="Y",'Manual Data'!S101="Y"),1,0)</x:f>
        <x:v>1</x:v>
      </x:c>
      <x:c r="I101" s="25" t="n">
        <x:f>IF(OR('Manual Data'!AO101="Y",'Manual Data'!AT101="Y"),1,0)</x:f>
        <x:v>1</x:v>
      </x:c>
      <x:c r="J101" s="25" t="n">
        <x:f>IF(OR('Manual Data'!AN101="Y",'Manual Data'!AS101="Y"),1,0)</x:f>
        <x:v>0</x:v>
      </x:c>
      <x:c r="K101" s="25" t="n">
        <x:f>IF(AND('Manual Data'!U101="Y",'Manual Data'!T101="Y",'Manual Data'!V101="Y"),1,0)</x:f>
        <x:v>1</x:v>
      </x:c>
      <x:c r="L101" s="25" t="n">
        <x:f>IF(AND('Manual Data'!M101="N",'Manual Data'!L101="N"),1,0)</x:f>
        <x:v>0</x:v>
      </x:c>
      <x:c r="M101" s="25" t="n">
        <x:f>IF(OR('Manual Data'!Y101="Y",'Manual Data'!Z101="Y"),1,0)</x:f>
        <x:v>0</x:v>
      </x:c>
      <x:c r="N101" s="25" t="n">
        <x:f>IF(AND('Manual Data'!H101="Y",'Manual Data'!I101="Y",E101=1),1,0)</x:f>
        <x:v>1</x:v>
      </x:c>
      <x:c r="O101" s="25" t="n">
        <x:f>IF(AND('Manual Data'!H101="Y",D101=1,E101=1),1,0)</x:f>
        <x:v>1</x:v>
      </x:c>
      <x:c r="P101" s="25" t="n">
        <x:f>IF(AND(O101=1,C101=1),1,0)</x:f>
        <x:v>1</x:v>
      </x:c>
      <x:c r="Q101" s="25" t="n">
        <x:f>IF(AND('Manual Data'!B101="Non-surgical",'Manual Data'!I101="Y",C101=1,J101=1,E101=1),1,0)</x:f>
        <x:v>0</x:v>
      </x:c>
      <x:c r="R101" s="25" t="n">
        <x:f>IF(AND(Q101=1,D101=0),1,0)</x:f>
        <x:v>0</x:v>
      </x:c>
      <x:c r="S101" s="25" t="n">
        <x:f>IF(AND(Q101=1,D101=1),1,0)</x:f>
        <x:v>0</x:v>
      </x:c>
      <x:c r="T101" s="25" t="n">
        <x:f>IF(AND(Q101=1,L101=1),1,0)</x:f>
        <x:v>0</x:v>
      </x:c>
      <x:c r="U101" s="25" t="n">
        <x:f>IF(AND(Q101=1,'Manual Data'!T101="N"),1,0)</x:f>
        <x:v>0</x:v>
      </x:c>
      <x:c r="V101" s="25" t="n">
        <x:f>IF(AND(OR('Manual Data'!B101="Surgical",'Manual Data'!B101="Mixed"),'Manual Data'!I101="Y",I101=1,E101=1),1,0)</x:f>
        <x:v>1</x:v>
      </x:c>
      <x:c r="W101" s="25" t="n">
        <x:f>IF(AND(V101=1,H101=0),1,0)</x:f>
        <x:v>0</x:v>
      </x:c>
      <x:c r="X101" s="25" t="n">
        <x:f>IF(AND('Manual Data'!X101="Y",'Manual Data'!G101="N"),1,0)</x:f>
        <x:v>0</x:v>
      </x:c>
      <x:c r="Y101" s="25" t="n">
        <x:f>IF(AND('Manual Data'!U101="Y",'Manual Data'!V101="N"),1,0)</x:f>
        <x:v>0</x:v>
      </x:c>
      <x:c r="Z101" s="25" t="n">
        <x:f>IF('Manual Data'!U101="N",1,0)</x:f>
        <x:v>0</x:v>
      </x:c>
      <x:c r="AA101" s="25" t="n">
        <x:f>IF(AND('Manual Data'!AB101="N",'Manual Data'!AC101="N"),1,0)</x:f>
        <x:v>0</x:v>
      </x:c>
      <x:c r="AB101" s="25" t="n">
        <x:f>IF(AND(D101=1,E101=1),1,0)</x:f>
        <x:v>1</x:v>
      </x:c>
      <x:c r="AC101" s="25" t="n">
        <x:f>IF(AND(D101=0,E101=1),1,0)</x:f>
        <x:v>0</x:v>
      </x:c>
      <x:c r="AD101" s="25" t="n">
        <x:f>IF(AND(D101=1,E101=0),1,0)</x:f>
        <x:v>0</x:v>
      </x:c>
      <x:c r="AE101" s="25" t="n">
        <x:f>IF(AND(D101=0,E101=0),1,0)</x:f>
        <x:v>0</x:v>
      </x:c>
      <x:c r="AF101" s="25" t="n">
        <x:f>IF(AND(H101=1,I101=1),1,0)</x:f>
        <x:v>1</x:v>
      </x:c>
      <x:c r="AG101" s="25" t="n">
        <x:f>IF(AND(H101=0,I101=1),1,0)</x:f>
        <x:v>0</x:v>
      </x:c>
      <x:c r="AH101" s="25" t="n">
        <x:f>IF(AND('Manual Data'!J101="Y",'Manual Data'!M101="N"),1,0)</x:f>
        <x:v>0</x:v>
      </x:c>
      <x:c r="AI101" s="25" t="n">
        <x:f>IF(AND('Manual Data'!J101="Y",'Manual Data'!L101="N"),1,0)</x:f>
        <x:v>0</x:v>
      </x:c>
      <x:c r="AJ101" s="25" t="n">
        <x:f>IF(AND('Manual Data'!O101="N",'Manual Data'!Q101="N"),1,0)</x:f>
        <x:v>0</x:v>
      </x:c>
      <x:c r="AK101" s="25" t="n">
        <x:f>IF(AND('Manual Data'!J101="Y",'Manual Data'!K101="Y"),1,0)</x:f>
        <x:v>1</x:v>
      </x:c>
      <x:c r="AL101" s="25" t="n">
        <x:f>IF(AND('Manual Data'!J101="Y",'Manual Data'!K101="Y",'Manual Data'!L101="Y"),1,0)</x:f>
        <x:v>1</x:v>
      </x:c>
      <x:c r="AM101" s="25" t="n">
        <x:f>IF(AND(D101=1,'Manual Data'!N101="Y"),1,0)</x:f>
        <x:v>1</x:v>
      </x:c>
    </x:row>
    <x:row r="102">
      <x:c r="A102" s="24" t="str">
        <x:f>'Manual Data'!A102</x:f>
        <x:v>098</x:v>
      </x:c>
      <x:c r="B102" s="25" t="str">
        <x:f>'Manual Data'!B102</x:f>
        <x:v>Surgical</x:v>
      </x:c>
      <x:c r="C102" s="25" t="n">
        <x:f>IF(OR('Manual Data'!O102="Y",'Manual Data'!Q102="Y"),1,0)</x:f>
        <x:v>0</x:v>
      </x:c>
      <x:c r="D102" s="25" t="n">
        <x:f>IF(AND('Manual Data'!J102="Y",'Manual Data'!K102="Y",'Manual Data'!L102="Y",'Manual Data'!M102="Y"),1,0)</x:f>
        <x:v>1</x:v>
      </x:c>
      <x:c r="E102" s="25" t="n">
        <x:f>IF(OR('Manual Data'!AS102="Y",'Manual Data'!AT102="Y",'Manual Data'!AU102="Y",'Manual Data'!AV102="Y",'Manual Data'!AW102="Y"),1,0)</x:f>
        <x:v>0</x:v>
      </x:c>
      <x:c r="F102" s="25" t="n">
        <x:f>IF(OR('Manual Data'!AB102="Y",'Manual Data'!AC102="Y",'Manual Data'!AD102="Y",'Manual Data'!AE102="Y",'Manual Data'!AF102="Y"),1,0)</x:f>
        <x:v>1</x:v>
      </x:c>
      <x:c r="G102" s="25" t="n">
        <x:f>IF(OR('Manual Data'!AN102="Y",'Manual Data'!AO102="Y",'Manual Data'!AP102="Y",'Manual Data'!AQ102="Y"),1,0)</x:f>
        <x:v>0</x:v>
      </x:c>
      <x:c r="H102" s="25" t="n">
        <x:f>IF(OR('Manual Data'!R102="Y",'Manual Data'!S102="Y"),1,0)</x:f>
        <x:v>0</x:v>
      </x:c>
      <x:c r="I102" s="25" t="n">
        <x:f>IF(OR('Manual Data'!AO102="Y",'Manual Data'!AT102="Y"),1,0)</x:f>
        <x:v>0</x:v>
      </x:c>
      <x:c r="J102" s="25" t="n">
        <x:f>IF(OR('Manual Data'!AN102="Y",'Manual Data'!AS102="Y"),1,0)</x:f>
        <x:v>0</x:v>
      </x:c>
      <x:c r="K102" s="25" t="n">
        <x:f>IF(AND('Manual Data'!U102="Y",'Manual Data'!T102="Y",'Manual Data'!V102="Y"),1,0)</x:f>
        <x:v>1</x:v>
      </x:c>
      <x:c r="L102" s="25" t="n">
        <x:f>IF(AND('Manual Data'!M102="N",'Manual Data'!L102="N"),1,0)</x:f>
        <x:v>0</x:v>
      </x:c>
      <x:c r="M102" s="25" t="n">
        <x:f>IF(OR('Manual Data'!Y102="Y",'Manual Data'!Z102="Y"),1,0)</x:f>
        <x:v>0</x:v>
      </x:c>
      <x:c r="N102" s="25" t="n">
        <x:f>IF(AND('Manual Data'!H102="Y",'Manual Data'!I102="Y",E102=1),1,0)</x:f>
        <x:v>0</x:v>
      </x:c>
      <x:c r="O102" s="25" t="n">
        <x:f>IF(AND('Manual Data'!H102="Y",D102=1,E102=1),1,0)</x:f>
        <x:v>0</x:v>
      </x:c>
      <x:c r="P102" s="25" t="n">
        <x:f>IF(AND(O102=1,C102=1),1,0)</x:f>
        <x:v>0</x:v>
      </x:c>
      <x:c r="Q102" s="25" t="n">
        <x:f>IF(AND('Manual Data'!B102="Non-surgical",'Manual Data'!I102="Y",C102=1,J102=1,E102=1),1,0)</x:f>
        <x:v>0</x:v>
      </x:c>
      <x:c r="R102" s="25" t="n">
        <x:f>IF(AND(Q102=1,D102=0),1,0)</x:f>
        <x:v>0</x:v>
      </x:c>
      <x:c r="S102" s="25" t="n">
        <x:f>IF(AND(Q102=1,D102=1),1,0)</x:f>
        <x:v>0</x:v>
      </x:c>
      <x:c r="T102" s="25" t="n">
        <x:f>IF(AND(Q102=1,L102=1),1,0)</x:f>
        <x:v>0</x:v>
      </x:c>
      <x:c r="U102" s="25" t="n">
        <x:f>IF(AND(Q102=1,'Manual Data'!T102="N"),1,0)</x:f>
        <x:v>0</x:v>
      </x:c>
      <x:c r="V102" s="25" t="n">
        <x:f>IF(AND(OR('Manual Data'!B102="Surgical",'Manual Data'!B102="Mixed"),'Manual Data'!I102="Y",I102=1,E102=1),1,0)</x:f>
        <x:v>0</x:v>
      </x:c>
      <x:c r="W102" s="25" t="n">
        <x:f>IF(AND(V102=1,H102=0),1,0)</x:f>
        <x:v>0</x:v>
      </x:c>
      <x:c r="X102" s="25" t="n">
        <x:f>IF(AND('Manual Data'!X102="Y",'Manual Data'!G102="N"),1,0)</x:f>
        <x:v>1</x:v>
      </x:c>
      <x:c r="Y102" s="25" t="n">
        <x:f>IF(AND('Manual Data'!U102="Y",'Manual Data'!V102="N"),1,0)</x:f>
        <x:v>0</x:v>
      </x:c>
      <x:c r="Z102" s="25" t="n">
        <x:f>IF('Manual Data'!U102="N",1,0)</x:f>
        <x:v>0</x:v>
      </x:c>
      <x:c r="AA102" s="25" t="n">
        <x:f>IF(AND('Manual Data'!AB102="N",'Manual Data'!AC102="N"),1,0)</x:f>
        <x:v>1</x:v>
      </x:c>
      <x:c r="AB102" s="25" t="n">
        <x:f>IF(AND(D102=1,E102=1),1,0)</x:f>
        <x:v>0</x:v>
      </x:c>
      <x:c r="AC102" s="25" t="n">
        <x:f>IF(AND(D102=0,E102=1),1,0)</x:f>
        <x:v>0</x:v>
      </x:c>
      <x:c r="AD102" s="25" t="n">
        <x:f>IF(AND(D102=1,E102=0),1,0)</x:f>
        <x:v>1</x:v>
      </x:c>
      <x:c r="AE102" s="25" t="n">
        <x:f>IF(AND(D102=0,E102=0),1,0)</x:f>
        <x:v>0</x:v>
      </x:c>
      <x:c r="AF102" s="25" t="n">
        <x:f>IF(AND(H102=1,I102=1),1,0)</x:f>
        <x:v>0</x:v>
      </x:c>
      <x:c r="AG102" s="25" t="n">
        <x:f>IF(AND(H102=0,I102=1),1,0)</x:f>
        <x:v>0</x:v>
      </x:c>
      <x:c r="AH102" s="25" t="n">
        <x:f>IF(AND('Manual Data'!J102="Y",'Manual Data'!M102="N"),1,0)</x:f>
        <x:v>0</x:v>
      </x:c>
      <x:c r="AI102" s="25" t="n">
        <x:f>IF(AND('Manual Data'!J102="Y",'Manual Data'!L102="N"),1,0)</x:f>
        <x:v>0</x:v>
      </x:c>
      <x:c r="AJ102" s="25" t="n">
        <x:f>IF(AND('Manual Data'!O102="N",'Manual Data'!Q102="N"),1,0)</x:f>
        <x:v>1</x:v>
      </x:c>
      <x:c r="AK102" s="25" t="n">
        <x:f>IF(AND('Manual Data'!J102="Y",'Manual Data'!K102="Y"),1,0)</x:f>
        <x:v>1</x:v>
      </x:c>
      <x:c r="AL102" s="25" t="n">
        <x:f>IF(AND('Manual Data'!J102="Y",'Manual Data'!K102="Y",'Manual Data'!L102="Y"),1,0)</x:f>
        <x:v>1</x:v>
      </x:c>
      <x:c r="AM102" s="25" t="n">
        <x:f>IF(AND(D102=1,'Manual Data'!N102="Y"),1,0)</x:f>
        <x:v>1</x:v>
      </x:c>
    </x:row>
    <x:row r="103">
      <x:c r="A103" s="24" t="str">
        <x:f>'Manual Data'!A103</x:f>
        <x:v>099</x:v>
      </x:c>
      <x:c r="B103" s="25" t="str">
        <x:f>'Manual Data'!B103</x:f>
        <x:v>Surgical</x:v>
      </x:c>
      <x:c r="C103" s="25" t="n">
        <x:f>IF(OR('Manual Data'!O103="Y",'Manual Data'!Q103="Y"),1,0)</x:f>
        <x:v>1</x:v>
      </x:c>
      <x:c r="D103" s="25" t="n">
        <x:f>IF(AND('Manual Data'!J103="Y",'Manual Data'!K103="Y",'Manual Data'!L103="Y",'Manual Data'!M103="Y"),1,0)</x:f>
        <x:v>1</x:v>
      </x:c>
      <x:c r="E103" s="25" t="n">
        <x:f>IF(OR('Manual Data'!AS103="Y",'Manual Data'!AT103="Y",'Manual Data'!AU103="Y",'Manual Data'!AV103="Y",'Manual Data'!AW103="Y"),1,0)</x:f>
        <x:v>1</x:v>
      </x:c>
      <x:c r="F103" s="25" t="n">
        <x:f>IF(OR('Manual Data'!AB103="Y",'Manual Data'!AC103="Y",'Manual Data'!AD103="Y",'Manual Data'!AE103="Y",'Manual Data'!AF103="Y"),1,0)</x:f>
        <x:v>1</x:v>
      </x:c>
      <x:c r="G103" s="25" t="n">
        <x:f>IF(OR('Manual Data'!AN103="Y",'Manual Data'!AO103="Y",'Manual Data'!AP103="Y",'Manual Data'!AQ103="Y"),1,0)</x:f>
        <x:v>1</x:v>
      </x:c>
      <x:c r="H103" s="25" t="n">
        <x:f>IF(OR('Manual Data'!R103="Y",'Manual Data'!S103="Y"),1,0)</x:f>
        <x:v>1</x:v>
      </x:c>
      <x:c r="I103" s="25" t="n">
        <x:f>IF(OR('Manual Data'!AO103="Y",'Manual Data'!AT103="Y"),1,0)</x:f>
        <x:v>1</x:v>
      </x:c>
      <x:c r="J103" s="25" t="n">
        <x:f>IF(OR('Manual Data'!AN103="Y",'Manual Data'!AS103="Y"),1,0)</x:f>
        <x:v>1</x:v>
      </x:c>
      <x:c r="K103" s="25" t="n">
        <x:f>IF(AND('Manual Data'!U103="Y",'Manual Data'!T103="Y",'Manual Data'!V103="Y"),1,0)</x:f>
        <x:v>1</x:v>
      </x:c>
      <x:c r="L103" s="25" t="n">
        <x:f>IF(AND('Manual Data'!M103="N",'Manual Data'!L103="N"),1,0)</x:f>
        <x:v>0</x:v>
      </x:c>
      <x:c r="M103" s="25" t="n">
        <x:f>IF(OR('Manual Data'!Y103="Y",'Manual Data'!Z103="Y"),1,0)</x:f>
        <x:v>0</x:v>
      </x:c>
      <x:c r="N103" s="25" t="n">
        <x:f>IF(AND('Manual Data'!H103="Y",'Manual Data'!I103="Y",E103=1),1,0)</x:f>
        <x:v>1</x:v>
      </x:c>
      <x:c r="O103" s="25" t="n">
        <x:f>IF(AND('Manual Data'!H103="Y",D103=1,E103=1),1,0)</x:f>
        <x:v>1</x:v>
      </x:c>
      <x:c r="P103" s="25" t="n">
        <x:f>IF(AND(O103=1,C103=1),1,0)</x:f>
        <x:v>1</x:v>
      </x:c>
      <x:c r="Q103" s="25" t="n">
        <x:f>IF(AND('Manual Data'!B103="Non-surgical",'Manual Data'!I103="Y",C103=1,J103=1,E103=1),1,0)</x:f>
        <x:v>0</x:v>
      </x:c>
      <x:c r="R103" s="25" t="n">
        <x:f>IF(AND(Q103=1,D103=0),1,0)</x:f>
        <x:v>0</x:v>
      </x:c>
      <x:c r="S103" s="25" t="n">
        <x:f>IF(AND(Q103=1,D103=1),1,0)</x:f>
        <x:v>0</x:v>
      </x:c>
      <x:c r="T103" s="25" t="n">
        <x:f>IF(AND(Q103=1,L103=1),1,0)</x:f>
        <x:v>0</x:v>
      </x:c>
      <x:c r="U103" s="25" t="n">
        <x:f>IF(AND(Q103=1,'Manual Data'!T103="N"),1,0)</x:f>
        <x:v>0</x:v>
      </x:c>
      <x:c r="V103" s="25" t="n">
        <x:f>IF(AND(OR('Manual Data'!B103="Surgical",'Manual Data'!B103="Mixed"),'Manual Data'!I103="Y",I103=1,E103=1),1,0)</x:f>
        <x:v>1</x:v>
      </x:c>
      <x:c r="W103" s="25" t="n">
        <x:f>IF(AND(V103=1,H103=0),1,0)</x:f>
        <x:v>0</x:v>
      </x:c>
      <x:c r="X103" s="25" t="n">
        <x:f>IF(AND('Manual Data'!X103="Y",'Manual Data'!G103="N"),1,0)</x:f>
        <x:v>1</x:v>
      </x:c>
      <x:c r="Y103" s="25" t="n">
        <x:f>IF(AND('Manual Data'!U103="Y",'Manual Data'!V103="N"),1,0)</x:f>
        <x:v>0</x:v>
      </x:c>
      <x:c r="Z103" s="25" t="n">
        <x:f>IF('Manual Data'!U103="N",1,0)</x:f>
        <x:v>0</x:v>
      </x:c>
      <x:c r="AA103" s="25" t="n">
        <x:f>IF(AND('Manual Data'!AB103="N",'Manual Data'!AC103="N"),1,0)</x:f>
        <x:v>1</x:v>
      </x:c>
      <x:c r="AB103" s="25" t="n">
        <x:f>IF(AND(D103=1,E103=1),1,0)</x:f>
        <x:v>1</x:v>
      </x:c>
      <x:c r="AC103" s="25" t="n">
        <x:f>IF(AND(D103=0,E103=1),1,0)</x:f>
        <x:v>0</x:v>
      </x:c>
      <x:c r="AD103" s="25" t="n">
        <x:f>IF(AND(D103=1,E103=0),1,0)</x:f>
        <x:v>0</x:v>
      </x:c>
      <x:c r="AE103" s="25" t="n">
        <x:f>IF(AND(D103=0,E103=0),1,0)</x:f>
        <x:v>0</x:v>
      </x:c>
      <x:c r="AF103" s="25" t="n">
        <x:f>IF(AND(H103=1,I103=1),1,0)</x:f>
        <x:v>1</x:v>
      </x:c>
      <x:c r="AG103" s="25" t="n">
        <x:f>IF(AND(H103=0,I103=1),1,0)</x:f>
        <x:v>0</x:v>
      </x:c>
      <x:c r="AH103" s="25" t="n">
        <x:f>IF(AND('Manual Data'!J103="Y",'Manual Data'!M103="N"),1,0)</x:f>
        <x:v>0</x:v>
      </x:c>
      <x:c r="AI103" s="25" t="n">
        <x:f>IF(AND('Manual Data'!J103="Y",'Manual Data'!L103="N"),1,0)</x:f>
        <x:v>0</x:v>
      </x:c>
      <x:c r="AJ103" s="25" t="n">
        <x:f>IF(AND('Manual Data'!O103="N",'Manual Data'!Q103="N"),1,0)</x:f>
        <x:v>0</x:v>
      </x:c>
      <x:c r="AK103" s="25" t="n">
        <x:f>IF(AND('Manual Data'!J103="Y",'Manual Data'!K103="Y"),1,0)</x:f>
        <x:v>1</x:v>
      </x:c>
      <x:c r="AL103" s="25" t="n">
        <x:f>IF(AND('Manual Data'!J103="Y",'Manual Data'!K103="Y",'Manual Data'!L103="Y"),1,0)</x:f>
        <x:v>1</x:v>
      </x:c>
      <x:c r="AM103" s="25" t="n">
        <x:f>IF(AND(D103=1,'Manual Data'!N103="Y"),1,0)</x:f>
        <x:v>1</x:v>
      </x:c>
    </x:row>
    <x:row r="104">
      <x:c r="A104" s="24" t="str">
        <x:f>'Manual Data'!A104</x:f>
        <x:v>100</x:v>
      </x:c>
      <x:c r="B104" s="25" t="str">
        <x:f>'Manual Data'!B104</x:f>
        <x:v>Non-surgical</x:v>
      </x:c>
      <x:c r="C104" s="25" t="n">
        <x:f>IF(OR('Manual Data'!O104="Y",'Manual Data'!Q104="Y"),1,0)</x:f>
        <x:v>1</x:v>
      </x:c>
      <x:c r="D104" s="25" t="n">
        <x:f>IF(AND('Manual Data'!J104="Y",'Manual Data'!K104="Y",'Manual Data'!L104="Y",'Manual Data'!M104="Y"),1,0)</x:f>
        <x:v>0</x:v>
      </x:c>
      <x:c r="E104" s="25" t="n">
        <x:f>IF(OR('Manual Data'!AS104="Y",'Manual Data'!AT104="Y",'Manual Data'!AU104="Y",'Manual Data'!AV104="Y",'Manual Data'!AW104="Y"),1,0)</x:f>
        <x:v>1</x:v>
      </x:c>
      <x:c r="F104" s="25" t="n">
        <x:f>IF(OR('Manual Data'!AB104="Y",'Manual Data'!AC104="Y",'Manual Data'!AD104="Y",'Manual Data'!AE104="Y",'Manual Data'!AF104="Y"),1,0)</x:f>
        <x:v>1</x:v>
      </x:c>
      <x:c r="G104" s="25" t="n">
        <x:f>IF(OR('Manual Data'!AN104="Y",'Manual Data'!AO104="Y",'Manual Data'!AP104="Y",'Manual Data'!AQ104="Y"),1,0)</x:f>
        <x:v>1</x:v>
      </x:c>
      <x:c r="H104" s="25" t="n">
        <x:f>IF(OR('Manual Data'!R104="Y",'Manual Data'!S104="Y"),1,0)</x:f>
        <x:v>0</x:v>
      </x:c>
      <x:c r="I104" s="25" t="n">
        <x:f>IF(OR('Manual Data'!AO104="Y",'Manual Data'!AT104="Y"),1,0)</x:f>
        <x:v>0</x:v>
      </x:c>
      <x:c r="J104" s="25" t="n">
        <x:f>IF(OR('Manual Data'!AN104="Y",'Manual Data'!AS104="Y"),1,0)</x:f>
        <x:v>1</x:v>
      </x:c>
      <x:c r="K104" s="25" t="n">
        <x:f>IF(AND('Manual Data'!U104="Y",'Manual Data'!T104="Y",'Manual Data'!V104="Y"),1,0)</x:f>
        <x:v>0</x:v>
      </x:c>
      <x:c r="L104" s="25" t="n">
        <x:f>IF(AND('Manual Data'!M104="N",'Manual Data'!L104="N"),1,0)</x:f>
        <x:v>1</x:v>
      </x:c>
      <x:c r="M104" s="25" t="n">
        <x:f>IF(OR('Manual Data'!Y104="Y",'Manual Data'!Z104="Y"),1,0)</x:f>
        <x:v>0</x:v>
      </x:c>
      <x:c r="N104" s="25" t="n">
        <x:f>IF(AND('Manual Data'!H104="Y",'Manual Data'!I104="Y",E104=1),1,0)</x:f>
        <x:v>0</x:v>
      </x:c>
      <x:c r="O104" s="25" t="n">
        <x:f>IF(AND('Manual Data'!H104="Y",D104=1,E104=1),1,0)</x:f>
        <x:v>0</x:v>
      </x:c>
      <x:c r="P104" s="25" t="n">
        <x:f>IF(AND(O104=1,C104=1),1,0)</x:f>
        <x:v>0</x:v>
      </x:c>
      <x:c r="Q104" s="25" t="n">
        <x:f>IF(AND('Manual Data'!B104="Non-surgical",'Manual Data'!I104="Y",C104=1,J104=1,E104=1),1,0)</x:f>
        <x:v>1</x:v>
      </x:c>
      <x:c r="R104" s="25" t="n">
        <x:f>IF(AND(Q104=1,D104=0),1,0)</x:f>
        <x:v>1</x:v>
      </x:c>
      <x:c r="S104" s="25" t="n">
        <x:f>IF(AND(Q104=1,D104=1),1,0)</x:f>
        <x:v>0</x:v>
      </x:c>
      <x:c r="T104" s="25" t="n">
        <x:f>IF(AND(Q104=1,L104=1),1,0)</x:f>
        <x:v>1</x:v>
      </x:c>
      <x:c r="U104" s="25" t="n">
        <x:f>IF(AND(Q104=1,'Manual Data'!T104="N"),1,0)</x:f>
        <x:v>0</x:v>
      </x:c>
      <x:c r="V104" s="25" t="n">
        <x:f>IF(AND(OR('Manual Data'!B104="Surgical",'Manual Data'!B104="Mixed"),'Manual Data'!I104="Y",I104=1,E104=1),1,0)</x:f>
        <x:v>0</x:v>
      </x:c>
      <x:c r="W104" s="25" t="n">
        <x:f>IF(AND(V104=1,H104=0),1,0)</x:f>
        <x:v>0</x:v>
      </x:c>
      <x:c r="X104" s="25" t="n">
        <x:f>IF(AND('Manual Data'!X104="Y",'Manual Data'!G104="N"),1,0)</x:f>
        <x:v>1</x:v>
      </x:c>
      <x:c r="Y104" s="25" t="n">
        <x:f>IF(AND('Manual Data'!U104="Y",'Manual Data'!V104="N"),1,0)</x:f>
        <x:v>1</x:v>
      </x:c>
      <x:c r="Z104" s="25" t="n">
        <x:f>IF('Manual Data'!U104="N",1,0)</x:f>
        <x:v>0</x:v>
      </x:c>
      <x:c r="AA104" s="25" t="n">
        <x:f>IF(AND('Manual Data'!AB104="N",'Manual Data'!AC104="N"),1,0)</x:f>
        <x:v>0</x:v>
      </x:c>
      <x:c r="AB104" s="25" t="n">
        <x:f>IF(AND(D104=1,E104=1),1,0)</x:f>
        <x:v>0</x:v>
      </x:c>
      <x:c r="AC104" s="25" t="n">
        <x:f>IF(AND(D104=0,E104=1),1,0)</x:f>
        <x:v>1</x:v>
      </x:c>
      <x:c r="AD104" s="25" t="n">
        <x:f>IF(AND(D104=1,E104=0),1,0)</x:f>
        <x:v>0</x:v>
      </x:c>
      <x:c r="AE104" s="25" t="n">
        <x:f>IF(AND(D104=0,E104=0),1,0)</x:f>
        <x:v>0</x:v>
      </x:c>
      <x:c r="AF104" s="25" t="n">
        <x:f>IF(AND(H104=1,I104=1),1,0)</x:f>
        <x:v>0</x:v>
      </x:c>
      <x:c r="AG104" s="25" t="n">
        <x:f>IF(AND(H104=0,I104=1),1,0)</x:f>
        <x:v>0</x:v>
      </x:c>
      <x:c r="AH104" s="25" t="n">
        <x:f>IF(AND('Manual Data'!J104="Y",'Manual Data'!M104="N"),1,0)</x:f>
        <x:v>1</x:v>
      </x:c>
      <x:c r="AI104" s="25" t="n">
        <x:f>IF(AND('Manual Data'!J104="Y",'Manual Data'!L104="N"),1,0)</x:f>
        <x:v>1</x:v>
      </x:c>
      <x:c r="AJ104" s="25" t="n">
        <x:f>IF(AND('Manual Data'!O104="N",'Manual Data'!Q104="N"),1,0)</x:f>
        <x:v>0</x:v>
      </x:c>
      <x:c r="AK104" s="25" t="n">
        <x:f>IF(AND('Manual Data'!J104="Y",'Manual Data'!K104="Y"),1,0)</x:f>
        <x:v>1</x:v>
      </x:c>
      <x:c r="AL104" s="25" t="n">
        <x:f>IF(AND('Manual Data'!J104="Y",'Manual Data'!K104="Y",'Manual Data'!L104="Y"),1,0)</x:f>
        <x:v>0</x:v>
      </x:c>
      <x:c r="AM104" s="25" t="n">
        <x:f>IF(AND(D104=1,'Manual Data'!N104="Y"),1,0)</x:f>
        <x:v>0</x:v>
      </x:c>
    </x:row>
    <x:row r="105">
      <x:c r="A105" s="24" t="str">
        <x:f>'Manual Data'!A105</x:f>
        <x:v>101</x:v>
      </x:c>
      <x:c r="B105" s="25" t="str">
        <x:f>'Manual Data'!B105</x:f>
        <x:v>Non-surgical</x:v>
      </x:c>
      <x:c r="C105" s="25" t="n">
        <x:f>IF(OR('Manual Data'!O105="Y",'Manual Data'!Q105="Y"),1,0)</x:f>
        <x:v>1</x:v>
      </x:c>
      <x:c r="D105" s="25" t="n">
        <x:f>IF(AND('Manual Data'!J105="Y",'Manual Data'!K105="Y",'Manual Data'!L105="Y",'Manual Data'!M105="Y"),1,0)</x:f>
        <x:v>0</x:v>
      </x:c>
      <x:c r="E105" s="25" t="n">
        <x:f>IF(OR('Manual Data'!AS105="Y",'Manual Data'!AT105="Y",'Manual Data'!AU105="Y",'Manual Data'!AV105="Y",'Manual Data'!AW105="Y"),1,0)</x:f>
        <x:v>1</x:v>
      </x:c>
      <x:c r="F105" s="25" t="n">
        <x:f>IF(OR('Manual Data'!AB105="Y",'Manual Data'!AC105="Y",'Manual Data'!AD105="Y",'Manual Data'!AE105="Y",'Manual Data'!AF105="Y"),1,0)</x:f>
        <x:v>1</x:v>
      </x:c>
      <x:c r="G105" s="25" t="n">
        <x:f>IF(OR('Manual Data'!AN105="Y",'Manual Data'!AO105="Y",'Manual Data'!AP105="Y",'Manual Data'!AQ105="Y"),1,0)</x:f>
        <x:v>1</x:v>
      </x:c>
      <x:c r="H105" s="25" t="n">
        <x:f>IF(OR('Manual Data'!R105="Y",'Manual Data'!S105="Y"),1,0)</x:f>
        <x:v>1</x:v>
      </x:c>
      <x:c r="I105" s="25" t="n">
        <x:f>IF(OR('Manual Data'!AO105="Y",'Manual Data'!AT105="Y"),1,0)</x:f>
        <x:v>0</x:v>
      </x:c>
      <x:c r="J105" s="25" t="n">
        <x:f>IF(OR('Manual Data'!AN105="Y",'Manual Data'!AS105="Y"),1,0)</x:f>
        <x:v>1</x:v>
      </x:c>
      <x:c r="K105" s="25" t="n">
        <x:f>IF(AND('Manual Data'!U105="Y",'Manual Data'!T105="Y",'Manual Data'!V105="Y"),1,0)</x:f>
        <x:v>0</x:v>
      </x:c>
      <x:c r="L105" s="25" t="n">
        <x:f>IF(AND('Manual Data'!M105="N",'Manual Data'!L105="N"),1,0)</x:f>
        <x:v>1</x:v>
      </x:c>
      <x:c r="M105" s="25" t="n">
        <x:f>IF(OR('Manual Data'!Y105="Y",'Manual Data'!Z105="Y"),1,0)</x:f>
        <x:v>0</x:v>
      </x:c>
      <x:c r="N105" s="25" t="n">
        <x:f>IF(AND('Manual Data'!H105="Y",'Manual Data'!I105="Y",E105=1),1,0)</x:f>
        <x:v>0</x:v>
      </x:c>
      <x:c r="O105" s="25" t="n">
        <x:f>IF(AND('Manual Data'!H105="Y",D105=1,E105=1),1,0)</x:f>
        <x:v>0</x:v>
      </x:c>
      <x:c r="P105" s="25" t="n">
        <x:f>IF(AND(O105=1,C105=1),1,0)</x:f>
        <x:v>0</x:v>
      </x:c>
      <x:c r="Q105" s="25" t="n">
        <x:f>IF(AND('Manual Data'!B105="Non-surgical",'Manual Data'!I105="Y",C105=1,J105=1,E105=1),1,0)</x:f>
        <x:v>1</x:v>
      </x:c>
      <x:c r="R105" s="25" t="n">
        <x:f>IF(AND(Q105=1,D105=0),1,0)</x:f>
        <x:v>1</x:v>
      </x:c>
      <x:c r="S105" s="25" t="n">
        <x:f>IF(AND(Q105=1,D105=1),1,0)</x:f>
        <x:v>0</x:v>
      </x:c>
      <x:c r="T105" s="25" t="n">
        <x:f>IF(AND(Q105=1,L105=1),1,0)</x:f>
        <x:v>1</x:v>
      </x:c>
      <x:c r="U105" s="25" t="n">
        <x:f>IF(AND(Q105=1,'Manual Data'!T105="N"),1,0)</x:f>
        <x:v>1</x:v>
      </x:c>
      <x:c r="V105" s="25" t="n">
        <x:f>IF(AND(OR('Manual Data'!B105="Surgical",'Manual Data'!B105="Mixed"),'Manual Data'!I105="Y",I105=1,E105=1),1,0)</x:f>
        <x:v>0</x:v>
      </x:c>
      <x:c r="W105" s="25" t="n">
        <x:f>IF(AND(V105=1,H105=0),1,0)</x:f>
        <x:v>0</x:v>
      </x:c>
      <x:c r="X105" s="25" t="n">
        <x:f>IF(AND('Manual Data'!X105="Y",'Manual Data'!G105="N"),1,0)</x:f>
        <x:v>0</x:v>
      </x:c>
      <x:c r="Y105" s="25" t="n">
        <x:f>IF(AND('Manual Data'!U105="Y",'Manual Data'!V105="N"),1,0)</x:f>
        <x:v>0</x:v>
      </x:c>
      <x:c r="Z105" s="25" t="n">
        <x:f>IF('Manual Data'!U105="N",1,0)</x:f>
        <x:v>1</x:v>
      </x:c>
      <x:c r="AA105" s="25" t="n">
        <x:f>IF(AND('Manual Data'!AB105="N",'Manual Data'!AC105="N"),1,0)</x:f>
        <x:v>1</x:v>
      </x:c>
      <x:c r="AB105" s="25" t="n">
        <x:f>IF(AND(D105=1,E105=1),1,0)</x:f>
        <x:v>0</x:v>
      </x:c>
      <x:c r="AC105" s="25" t="n">
        <x:f>IF(AND(D105=0,E105=1),1,0)</x:f>
        <x:v>1</x:v>
      </x:c>
      <x:c r="AD105" s="25" t="n">
        <x:f>IF(AND(D105=1,E105=0),1,0)</x:f>
        <x:v>0</x:v>
      </x:c>
      <x:c r="AE105" s="25" t="n">
        <x:f>IF(AND(D105=0,E105=0),1,0)</x:f>
        <x:v>0</x:v>
      </x:c>
      <x:c r="AF105" s="25" t="n">
        <x:f>IF(AND(H105=1,I105=1),1,0)</x:f>
        <x:v>0</x:v>
      </x:c>
      <x:c r="AG105" s="25" t="n">
        <x:f>IF(AND(H105=0,I105=1),1,0)</x:f>
        <x:v>0</x:v>
      </x:c>
      <x:c r="AH105" s="25" t="n">
        <x:f>IF(AND('Manual Data'!J105="Y",'Manual Data'!M105="N"),1,0)</x:f>
        <x:v>1</x:v>
      </x:c>
      <x:c r="AI105" s="25" t="n">
        <x:f>IF(AND('Manual Data'!J105="Y",'Manual Data'!L105="N"),1,0)</x:f>
        <x:v>1</x:v>
      </x:c>
      <x:c r="AJ105" s="25" t="n">
        <x:f>IF(AND('Manual Data'!O105="N",'Manual Data'!Q105="N"),1,0)</x:f>
        <x:v>0</x:v>
      </x:c>
      <x:c r="AK105" s="25" t="n">
        <x:f>IF(AND('Manual Data'!J105="Y",'Manual Data'!K105="Y"),1,0)</x:f>
        <x:v>1</x:v>
      </x:c>
      <x:c r="AL105" s="25" t="n">
        <x:f>IF(AND('Manual Data'!J105="Y",'Manual Data'!K105="Y",'Manual Data'!L105="Y"),1,0)</x:f>
        <x:v>0</x:v>
      </x:c>
      <x:c r="AM105" s="25" t="n">
        <x:f>IF(AND(D105=1,'Manual Data'!N105="Y"),1,0)</x:f>
        <x:v>0</x:v>
      </x:c>
    </x:row>
    <x:row r="106">
      <x:c r="A106" s="24" t="str">
        <x:f>'Manual Data'!A106</x:f>
        <x:v>102</x:v>
      </x:c>
      <x:c r="B106" s="25" t="str">
        <x:f>'Manual Data'!B106</x:f>
        <x:v>Non-surgical</x:v>
      </x:c>
      <x:c r="C106" s="25" t="n">
        <x:f>IF(OR('Manual Data'!O106="Y",'Manual Data'!Q106="Y"),1,0)</x:f>
        <x:v>1</x:v>
      </x:c>
      <x:c r="D106" s="25" t="n">
        <x:f>IF(AND('Manual Data'!J106="Y",'Manual Data'!K106="Y",'Manual Data'!L106="Y",'Manual Data'!M106="Y"),1,0)</x:f>
        <x:v>0</x:v>
      </x:c>
      <x:c r="E106" s="25" t="n">
        <x:f>IF(OR('Manual Data'!AS106="Y",'Manual Data'!AT106="Y",'Manual Data'!AU106="Y",'Manual Data'!AV106="Y",'Manual Data'!AW106="Y"),1,0)</x:f>
        <x:v>1</x:v>
      </x:c>
      <x:c r="F106" s="25" t="n">
        <x:f>IF(OR('Manual Data'!AB106="Y",'Manual Data'!AC106="Y",'Manual Data'!AD106="Y",'Manual Data'!AE106="Y",'Manual Data'!AF106="Y"),1,0)</x:f>
        <x:v>1</x:v>
      </x:c>
      <x:c r="G106" s="25" t="n">
        <x:f>IF(OR('Manual Data'!AN106="Y",'Manual Data'!AO106="Y",'Manual Data'!AP106="Y",'Manual Data'!AQ106="Y"),1,0)</x:f>
        <x:v>0</x:v>
      </x:c>
      <x:c r="H106" s="25" t="n">
        <x:f>IF(OR('Manual Data'!R106="Y",'Manual Data'!S106="Y"),1,0)</x:f>
        <x:v>0</x:v>
      </x:c>
      <x:c r="I106" s="25" t="n">
        <x:f>IF(OR('Manual Data'!AO106="Y",'Manual Data'!AT106="Y"),1,0)</x:f>
        <x:v>0</x:v>
      </x:c>
      <x:c r="J106" s="25" t="n">
        <x:f>IF(OR('Manual Data'!AN106="Y",'Manual Data'!AS106="Y"),1,0)</x:f>
        <x:v>1</x:v>
      </x:c>
      <x:c r="K106" s="25" t="n">
        <x:f>IF(AND('Manual Data'!U106="Y",'Manual Data'!T106="Y",'Manual Data'!V106="Y"),1,0)</x:f>
        <x:v>0</x:v>
      </x:c>
      <x:c r="L106" s="25" t="n">
        <x:f>IF(AND('Manual Data'!M106="N",'Manual Data'!L106="N"),1,0)</x:f>
        <x:v>1</x:v>
      </x:c>
      <x:c r="M106" s="25" t="n">
        <x:f>IF(OR('Manual Data'!Y106="Y",'Manual Data'!Z106="Y"),1,0)</x:f>
        <x:v>0</x:v>
      </x:c>
      <x:c r="N106" s="25" t="n">
        <x:f>IF(AND('Manual Data'!H106="Y",'Manual Data'!I106="Y",E106=1),1,0)</x:f>
        <x:v>0</x:v>
      </x:c>
      <x:c r="O106" s="25" t="n">
        <x:f>IF(AND('Manual Data'!H106="Y",D106=1,E106=1),1,0)</x:f>
        <x:v>0</x:v>
      </x:c>
      <x:c r="P106" s="25" t="n">
        <x:f>IF(AND(O106=1,C106=1),1,0)</x:f>
        <x:v>0</x:v>
      </x:c>
      <x:c r="Q106" s="25" t="n">
        <x:f>IF(AND('Manual Data'!B106="Non-surgical",'Manual Data'!I106="Y",C106=1,J106=1,E106=1),1,0)</x:f>
        <x:v>1</x:v>
      </x:c>
      <x:c r="R106" s="25" t="n">
        <x:f>IF(AND(Q106=1,D106=0),1,0)</x:f>
        <x:v>1</x:v>
      </x:c>
      <x:c r="S106" s="25" t="n">
        <x:f>IF(AND(Q106=1,D106=1),1,0)</x:f>
        <x:v>0</x:v>
      </x:c>
      <x:c r="T106" s="25" t="n">
        <x:f>IF(AND(Q106=1,L106=1),1,0)</x:f>
        <x:v>1</x:v>
      </x:c>
      <x:c r="U106" s="25" t="n">
        <x:f>IF(AND(Q106=1,'Manual Data'!T106="N"),1,0)</x:f>
        <x:v>1</x:v>
      </x:c>
      <x:c r="V106" s="25" t="n">
        <x:f>IF(AND(OR('Manual Data'!B106="Surgical",'Manual Data'!B106="Mixed"),'Manual Data'!I106="Y",I106=1,E106=1),1,0)</x:f>
        <x:v>0</x:v>
      </x:c>
      <x:c r="W106" s="25" t="n">
        <x:f>IF(AND(V106=1,H106=0),1,0)</x:f>
        <x:v>0</x:v>
      </x:c>
      <x:c r="X106" s="25" t="n">
        <x:f>IF(AND('Manual Data'!X106="Y",'Manual Data'!G106="N"),1,0)</x:f>
        <x:v>0</x:v>
      </x:c>
      <x:c r="Y106" s="25" t="n">
        <x:f>IF(AND('Manual Data'!U106="Y",'Manual Data'!V106="N"),1,0)</x:f>
        <x:v>0</x:v>
      </x:c>
      <x:c r="Z106" s="25" t="n">
        <x:f>IF('Manual Data'!U106="N",1,0)</x:f>
        <x:v>0</x:v>
      </x:c>
      <x:c r="AA106" s="25" t="n">
        <x:f>IF(AND('Manual Data'!AB106="N",'Manual Data'!AC106="N"),1,0)</x:f>
        <x:v>1</x:v>
      </x:c>
      <x:c r="AB106" s="25" t="n">
        <x:f>IF(AND(D106=1,E106=1),1,0)</x:f>
        <x:v>0</x:v>
      </x:c>
      <x:c r="AC106" s="25" t="n">
        <x:f>IF(AND(D106=0,E106=1),1,0)</x:f>
        <x:v>1</x:v>
      </x:c>
      <x:c r="AD106" s="25" t="n">
        <x:f>IF(AND(D106=1,E106=0),1,0)</x:f>
        <x:v>0</x:v>
      </x:c>
      <x:c r="AE106" s="25" t="n">
        <x:f>IF(AND(D106=0,E106=0),1,0)</x:f>
        <x:v>0</x:v>
      </x:c>
      <x:c r="AF106" s="25" t="n">
        <x:f>IF(AND(H106=1,I106=1),1,0)</x:f>
        <x:v>0</x:v>
      </x:c>
      <x:c r="AG106" s="25" t="n">
        <x:f>IF(AND(H106=0,I106=1),1,0)</x:f>
        <x:v>0</x:v>
      </x:c>
      <x:c r="AH106" s="25" t="n">
        <x:f>IF(AND('Manual Data'!J106="Y",'Manual Data'!M106="N"),1,0)</x:f>
        <x:v>0</x:v>
      </x:c>
      <x:c r="AI106" s="25" t="n">
        <x:f>IF(AND('Manual Data'!J106="Y",'Manual Data'!L106="N"),1,0)</x:f>
        <x:v>0</x:v>
      </x:c>
      <x:c r="AJ106" s="25" t="n">
        <x:f>IF(AND('Manual Data'!O106="N",'Manual Data'!Q106="N"),1,0)</x:f>
        <x:v>0</x:v>
      </x:c>
      <x:c r="AK106" s="25" t="n">
        <x:f>IF(AND('Manual Data'!J106="Y",'Manual Data'!K106="Y"),1,0)</x:f>
        <x:v>0</x:v>
      </x:c>
      <x:c r="AL106" s="25" t="n">
        <x:f>IF(AND('Manual Data'!J106="Y",'Manual Data'!K106="Y",'Manual Data'!L106="Y"),1,0)</x:f>
        <x:v>0</x:v>
      </x:c>
      <x:c r="AM106" s="25" t="n">
        <x:f>IF(AND(D106=1,'Manual Data'!N106="Y"),1,0)</x:f>
        <x:v>0</x:v>
      </x:c>
    </x:row>
    <x:row r="107">
      <x:c r="A107" s="24" t="str">
        <x:f>'Manual Data'!A107</x:f>
        <x:v>103</x:v>
      </x:c>
      <x:c r="B107" s="25" t="str">
        <x:f>'Manual Data'!B107</x:f>
        <x:v>Non-surgical</x:v>
      </x:c>
      <x:c r="C107" s="25" t="n">
        <x:f>IF(OR('Manual Data'!O107="Y",'Manual Data'!Q107="Y"),1,0)</x:f>
        <x:v>1</x:v>
      </x:c>
      <x:c r="D107" s="25" t="n">
        <x:f>IF(AND('Manual Data'!J107="Y",'Manual Data'!K107="Y",'Manual Data'!L107="Y",'Manual Data'!M107="Y"),1,0)</x:f>
        <x:v>0</x:v>
      </x:c>
      <x:c r="E107" s="25" t="n">
        <x:f>IF(OR('Manual Data'!AS107="Y",'Manual Data'!AT107="Y",'Manual Data'!AU107="Y",'Manual Data'!AV107="Y",'Manual Data'!AW107="Y"),1,0)</x:f>
        <x:v>1</x:v>
      </x:c>
      <x:c r="F107" s="25" t="n">
        <x:f>IF(OR('Manual Data'!AB107="Y",'Manual Data'!AC107="Y",'Manual Data'!AD107="Y",'Manual Data'!AE107="Y",'Manual Data'!AF107="Y"),1,0)</x:f>
        <x:v>1</x:v>
      </x:c>
      <x:c r="G107" s="25" t="n">
        <x:f>IF(OR('Manual Data'!AN107="Y",'Manual Data'!AO107="Y",'Manual Data'!AP107="Y",'Manual Data'!AQ107="Y"),1,0)</x:f>
        <x:v>1</x:v>
      </x:c>
      <x:c r="H107" s="25" t="n">
        <x:f>IF(OR('Manual Data'!R107="Y",'Manual Data'!S107="Y"),1,0)</x:f>
        <x:v>1</x:v>
      </x:c>
      <x:c r="I107" s="25" t="n">
        <x:f>IF(OR('Manual Data'!AO107="Y",'Manual Data'!AT107="Y"),1,0)</x:f>
        <x:v>0</x:v>
      </x:c>
      <x:c r="J107" s="25" t="n">
        <x:f>IF(OR('Manual Data'!AN107="Y",'Manual Data'!AS107="Y"),1,0)</x:f>
        <x:v>1</x:v>
      </x:c>
      <x:c r="K107" s="25" t="n">
        <x:f>IF(AND('Manual Data'!U107="Y",'Manual Data'!T107="Y",'Manual Data'!V107="Y"),1,0)</x:f>
        <x:v>1</x:v>
      </x:c>
      <x:c r="L107" s="25" t="n">
        <x:f>IF(AND('Manual Data'!M107="N",'Manual Data'!L107="N"),1,0)</x:f>
        <x:v>1</x:v>
      </x:c>
      <x:c r="M107" s="25" t="n">
        <x:f>IF(OR('Manual Data'!Y107="Y",'Manual Data'!Z107="Y"),1,0)</x:f>
        <x:v>0</x:v>
      </x:c>
      <x:c r="N107" s="25" t="n">
        <x:f>IF(AND('Manual Data'!H107="Y",'Manual Data'!I107="Y",E107=1),1,0)</x:f>
        <x:v>1</x:v>
      </x:c>
      <x:c r="O107" s="25" t="n">
        <x:f>IF(AND('Manual Data'!H107="Y",D107=1,E107=1),1,0)</x:f>
        <x:v>0</x:v>
      </x:c>
      <x:c r="P107" s="25" t="n">
        <x:f>IF(AND(O107=1,C107=1),1,0)</x:f>
        <x:v>0</x:v>
      </x:c>
      <x:c r="Q107" s="25" t="n">
        <x:f>IF(AND('Manual Data'!B107="Non-surgical",'Manual Data'!I107="Y",C107=1,J107=1,E107=1),1,0)</x:f>
        <x:v>1</x:v>
      </x:c>
      <x:c r="R107" s="25" t="n">
        <x:f>IF(AND(Q107=1,D107=0),1,0)</x:f>
        <x:v>1</x:v>
      </x:c>
      <x:c r="S107" s="25" t="n">
        <x:f>IF(AND(Q107=1,D107=1),1,0)</x:f>
        <x:v>0</x:v>
      </x:c>
      <x:c r="T107" s="25" t="n">
        <x:f>IF(AND(Q107=1,L107=1),1,0)</x:f>
        <x:v>1</x:v>
      </x:c>
      <x:c r="U107" s="25" t="n">
        <x:f>IF(AND(Q107=1,'Manual Data'!T107="N"),1,0)</x:f>
        <x:v>0</x:v>
      </x:c>
      <x:c r="V107" s="25" t="n">
        <x:f>IF(AND(OR('Manual Data'!B107="Surgical",'Manual Data'!B107="Mixed"),'Manual Data'!I107="Y",I107=1,E107=1),1,0)</x:f>
        <x:v>0</x:v>
      </x:c>
      <x:c r="W107" s="25" t="n">
        <x:f>IF(AND(V107=1,H107=0),1,0)</x:f>
        <x:v>0</x:v>
      </x:c>
      <x:c r="X107" s="25" t="n">
        <x:f>IF(AND('Manual Data'!X107="Y",'Manual Data'!G107="N"),1,0)</x:f>
        <x:v>1</x:v>
      </x:c>
      <x:c r="Y107" s="25" t="n">
        <x:f>IF(AND('Manual Data'!U107="Y",'Manual Data'!V107="N"),1,0)</x:f>
        <x:v>0</x:v>
      </x:c>
      <x:c r="Z107" s="25" t="n">
        <x:f>IF('Manual Data'!U107="N",1,0)</x:f>
        <x:v>0</x:v>
      </x:c>
      <x:c r="AA107" s="25" t="n">
        <x:f>IF(AND('Manual Data'!AB107="N",'Manual Data'!AC107="N"),1,0)</x:f>
        <x:v>1</x:v>
      </x:c>
      <x:c r="AB107" s="25" t="n">
        <x:f>IF(AND(D107=1,E107=1),1,0)</x:f>
        <x:v>0</x:v>
      </x:c>
      <x:c r="AC107" s="25" t="n">
        <x:f>IF(AND(D107=0,E107=1),1,0)</x:f>
        <x:v>1</x:v>
      </x:c>
      <x:c r="AD107" s="25" t="n">
        <x:f>IF(AND(D107=1,E107=0),1,0)</x:f>
        <x:v>0</x:v>
      </x:c>
      <x:c r="AE107" s="25" t="n">
        <x:f>IF(AND(D107=0,E107=0),1,0)</x:f>
        <x:v>0</x:v>
      </x:c>
      <x:c r="AF107" s="25" t="n">
        <x:f>IF(AND(H107=1,I107=1),1,0)</x:f>
        <x:v>0</x:v>
      </x:c>
      <x:c r="AG107" s="25" t="n">
        <x:f>IF(AND(H107=0,I107=1),1,0)</x:f>
        <x:v>0</x:v>
      </x:c>
      <x:c r="AH107" s="25" t="n">
        <x:f>IF(AND('Manual Data'!J107="Y",'Manual Data'!M107="N"),1,0)</x:f>
        <x:v>1</x:v>
      </x:c>
      <x:c r="AI107" s="25" t="n">
        <x:f>IF(AND('Manual Data'!J107="Y",'Manual Data'!L107="N"),1,0)</x:f>
        <x:v>1</x:v>
      </x:c>
      <x:c r="AJ107" s="25" t="n">
        <x:f>IF(AND('Manual Data'!O107="N",'Manual Data'!Q107="N"),1,0)</x:f>
        <x:v>0</x:v>
      </x:c>
      <x:c r="AK107" s="25" t="n">
        <x:f>IF(AND('Manual Data'!J107="Y",'Manual Data'!K107="Y"),1,0)</x:f>
        <x:v>1</x:v>
      </x:c>
      <x:c r="AL107" s="25" t="n">
        <x:f>IF(AND('Manual Data'!J107="Y",'Manual Data'!K107="Y",'Manual Data'!L107="Y"),1,0)</x:f>
        <x:v>0</x:v>
      </x:c>
      <x:c r="AM107" s="25" t="n">
        <x:f>IF(AND(D107=1,'Manual Data'!N107="Y"),1,0)</x:f>
        <x:v>0</x:v>
      </x:c>
    </x:row>
    <x:row r="108">
      <x:c r="A108" s="24" t="str">
        <x:f>'Manual Data'!A108</x:f>
        <x:v>104</x:v>
      </x:c>
      <x:c r="B108" s="25" t="str">
        <x:f>'Manual Data'!B108</x:f>
        <x:v>Non-surgical</x:v>
      </x:c>
      <x:c r="C108" s="25" t="n">
        <x:f>IF(OR('Manual Data'!O108="Y",'Manual Data'!Q108="Y"),1,0)</x:f>
        <x:v>1</x:v>
      </x:c>
      <x:c r="D108" s="25" t="n">
        <x:f>IF(AND('Manual Data'!J108="Y",'Manual Data'!K108="Y",'Manual Data'!L108="Y",'Manual Data'!M108="Y"),1,0)</x:f>
        <x:v>0</x:v>
      </x:c>
      <x:c r="E108" s="25" t="n">
        <x:f>IF(OR('Manual Data'!AS108="Y",'Manual Data'!AT108="Y",'Manual Data'!AU108="Y",'Manual Data'!AV108="Y",'Manual Data'!AW108="Y"),1,0)</x:f>
        <x:v>1</x:v>
      </x:c>
      <x:c r="F108" s="25" t="n">
        <x:f>IF(OR('Manual Data'!AB108="Y",'Manual Data'!AC108="Y",'Manual Data'!AD108="Y",'Manual Data'!AE108="Y",'Manual Data'!AF108="Y"),1,0)</x:f>
        <x:v>1</x:v>
      </x:c>
      <x:c r="G108" s="25" t="n">
        <x:f>IF(OR('Manual Data'!AN108="Y",'Manual Data'!AO108="Y",'Manual Data'!AP108="Y",'Manual Data'!AQ108="Y"),1,0)</x:f>
        <x:v>1</x:v>
      </x:c>
      <x:c r="H108" s="25" t="n">
        <x:f>IF(OR('Manual Data'!R108="Y",'Manual Data'!S108="Y"),1,0)</x:f>
        <x:v>1</x:v>
      </x:c>
      <x:c r="I108" s="25" t="n">
        <x:f>IF(OR('Manual Data'!AO108="Y",'Manual Data'!AT108="Y"),1,0)</x:f>
        <x:v>0</x:v>
      </x:c>
      <x:c r="J108" s="25" t="n">
        <x:f>IF(OR('Manual Data'!AN108="Y",'Manual Data'!AS108="Y"),1,0)</x:f>
        <x:v>1</x:v>
      </x:c>
      <x:c r="K108" s="25" t="n">
        <x:f>IF(AND('Manual Data'!U108="Y",'Manual Data'!T108="Y",'Manual Data'!V108="Y"),1,0)</x:f>
        <x:v>0</x:v>
      </x:c>
      <x:c r="L108" s="25" t="n">
        <x:f>IF(AND('Manual Data'!M108="N",'Manual Data'!L108="N"),1,0)</x:f>
        <x:v>1</x:v>
      </x:c>
      <x:c r="M108" s="25" t="n">
        <x:f>IF(OR('Manual Data'!Y108="Y",'Manual Data'!Z108="Y"),1,0)</x:f>
        <x:v>0</x:v>
      </x:c>
      <x:c r="N108" s="25" t="n">
        <x:f>IF(AND('Manual Data'!H108="Y",'Manual Data'!I108="Y",E108=1),1,0)</x:f>
        <x:v>0</x:v>
      </x:c>
      <x:c r="O108" s="25" t="n">
        <x:f>IF(AND('Manual Data'!H108="Y",D108=1,E108=1),1,0)</x:f>
        <x:v>0</x:v>
      </x:c>
      <x:c r="P108" s="25" t="n">
        <x:f>IF(AND(O108=1,C108=1),1,0)</x:f>
        <x:v>0</x:v>
      </x:c>
      <x:c r="Q108" s="25" t="n">
        <x:f>IF(AND('Manual Data'!B108="Non-surgical",'Manual Data'!I108="Y",C108=1,J108=1,E108=1),1,0)</x:f>
        <x:v>1</x:v>
      </x:c>
      <x:c r="R108" s="25" t="n">
        <x:f>IF(AND(Q108=1,D108=0),1,0)</x:f>
        <x:v>1</x:v>
      </x:c>
      <x:c r="S108" s="25" t="n">
        <x:f>IF(AND(Q108=1,D108=1),1,0)</x:f>
        <x:v>0</x:v>
      </x:c>
      <x:c r="T108" s="25" t="n">
        <x:f>IF(AND(Q108=1,L108=1),1,0)</x:f>
        <x:v>1</x:v>
      </x:c>
      <x:c r="U108" s="25" t="n">
        <x:f>IF(AND(Q108=1,'Manual Data'!T108="N"),1,0)</x:f>
        <x:v>1</x:v>
      </x:c>
      <x:c r="V108" s="25" t="n">
        <x:f>IF(AND(OR('Manual Data'!B108="Surgical",'Manual Data'!B108="Mixed"),'Manual Data'!I108="Y",I108=1,E108=1),1,0)</x:f>
        <x:v>0</x:v>
      </x:c>
      <x:c r="W108" s="25" t="n">
        <x:f>IF(AND(V108=1,H108=0),1,0)</x:f>
        <x:v>0</x:v>
      </x:c>
      <x:c r="X108" s="25" t="n">
        <x:f>IF(AND('Manual Data'!X108="Y",'Manual Data'!G108="N"),1,0)</x:f>
        <x:v>1</x:v>
      </x:c>
      <x:c r="Y108" s="25" t="n">
        <x:f>IF(AND('Manual Data'!U108="Y",'Manual Data'!V108="N"),1,0)</x:f>
        <x:v>0</x:v>
      </x:c>
      <x:c r="Z108" s="25" t="n">
        <x:f>IF('Manual Data'!U108="N",1,0)</x:f>
        <x:v>1</x:v>
      </x:c>
      <x:c r="AA108" s="25" t="n">
        <x:f>IF(AND('Manual Data'!AB108="N",'Manual Data'!AC108="N"),1,0)</x:f>
        <x:v>0</x:v>
      </x:c>
      <x:c r="AB108" s="25" t="n">
        <x:f>IF(AND(D108=1,E108=1),1,0)</x:f>
        <x:v>0</x:v>
      </x:c>
      <x:c r="AC108" s="25" t="n">
        <x:f>IF(AND(D108=0,E108=1),1,0)</x:f>
        <x:v>1</x:v>
      </x:c>
      <x:c r="AD108" s="25" t="n">
        <x:f>IF(AND(D108=1,E108=0),1,0)</x:f>
        <x:v>0</x:v>
      </x:c>
      <x:c r="AE108" s="25" t="n">
        <x:f>IF(AND(D108=0,E108=0),1,0)</x:f>
        <x:v>0</x:v>
      </x:c>
      <x:c r="AF108" s="25" t="n">
        <x:f>IF(AND(H108=1,I108=1),1,0)</x:f>
        <x:v>0</x:v>
      </x:c>
      <x:c r="AG108" s="25" t="n">
        <x:f>IF(AND(H108=0,I108=1),1,0)</x:f>
        <x:v>0</x:v>
      </x:c>
      <x:c r="AH108" s="25" t="n">
        <x:f>IF(AND('Manual Data'!J108="Y",'Manual Data'!M108="N"),1,0)</x:f>
        <x:v>0</x:v>
      </x:c>
      <x:c r="AI108" s="25" t="n">
        <x:f>IF(AND('Manual Data'!J108="Y",'Manual Data'!L108="N"),1,0)</x:f>
        <x:v>0</x:v>
      </x:c>
      <x:c r="AJ108" s="25" t="n">
        <x:f>IF(AND('Manual Data'!O108="N",'Manual Data'!Q108="N"),1,0)</x:f>
        <x:v>0</x:v>
      </x:c>
      <x:c r="AK108" s="25" t="n">
        <x:f>IF(AND('Manual Data'!J108="Y",'Manual Data'!K108="Y"),1,0)</x:f>
        <x:v>0</x:v>
      </x:c>
      <x:c r="AL108" s="25" t="n">
        <x:f>IF(AND('Manual Data'!J108="Y",'Manual Data'!K108="Y",'Manual Data'!L108="Y"),1,0)</x:f>
        <x:v>0</x:v>
      </x:c>
      <x:c r="AM108" s="25" t="n">
        <x:f>IF(AND(D108=1,'Manual Data'!N108="Y"),1,0)</x:f>
        <x:v>0</x:v>
      </x:c>
    </x:row>
    <x:row r="109">
      <x:c r="A109" s="24" t="str">
        <x:f>'Manual Data'!A109</x:f>
        <x:v>105</x:v>
      </x:c>
      <x:c r="B109" s="25" t="str">
        <x:f>'Manual Data'!B109</x:f>
        <x:v>Non-surgical</x:v>
      </x:c>
      <x:c r="C109" s="25" t="n">
        <x:f>IF(OR('Manual Data'!O109="Y",'Manual Data'!Q109="Y"),1,0)</x:f>
        <x:v>1</x:v>
      </x:c>
      <x:c r="D109" s="25" t="n">
        <x:f>IF(AND('Manual Data'!J109="Y",'Manual Data'!K109="Y",'Manual Data'!L109="Y",'Manual Data'!M109="Y"),1,0)</x:f>
        <x:v>0</x:v>
      </x:c>
      <x:c r="E109" s="25" t="n">
        <x:f>IF(OR('Manual Data'!AS109="Y",'Manual Data'!AT109="Y",'Manual Data'!AU109="Y",'Manual Data'!AV109="Y",'Manual Data'!AW109="Y"),1,0)</x:f>
        <x:v>1</x:v>
      </x:c>
      <x:c r="F109" s="25" t="n">
        <x:f>IF(OR('Manual Data'!AB109="Y",'Manual Data'!AC109="Y",'Manual Data'!AD109="Y",'Manual Data'!AE109="Y",'Manual Data'!AF109="Y"),1,0)</x:f>
        <x:v>1</x:v>
      </x:c>
      <x:c r="G109" s="25" t="n">
        <x:f>IF(OR('Manual Data'!AN109="Y",'Manual Data'!AO109="Y",'Manual Data'!AP109="Y",'Manual Data'!AQ109="Y"),1,0)</x:f>
        <x:v>1</x:v>
      </x:c>
      <x:c r="H109" s="25" t="n">
        <x:f>IF(OR('Manual Data'!R109="Y",'Manual Data'!S109="Y"),1,0)</x:f>
        <x:v>1</x:v>
      </x:c>
      <x:c r="I109" s="25" t="n">
        <x:f>IF(OR('Manual Data'!AO109="Y",'Manual Data'!AT109="Y"),1,0)</x:f>
        <x:v>0</x:v>
      </x:c>
      <x:c r="J109" s="25" t="n">
        <x:f>IF(OR('Manual Data'!AN109="Y",'Manual Data'!AS109="Y"),1,0)</x:f>
        <x:v>1</x:v>
      </x:c>
      <x:c r="K109" s="25" t="n">
        <x:f>IF(AND('Manual Data'!U109="Y",'Manual Data'!T109="Y",'Manual Data'!V109="Y"),1,0)</x:f>
        <x:v>0</x:v>
      </x:c>
      <x:c r="L109" s="25" t="n">
        <x:f>IF(AND('Manual Data'!M109="N",'Manual Data'!L109="N"),1,0)</x:f>
        <x:v>1</x:v>
      </x:c>
      <x:c r="M109" s="25" t="n">
        <x:f>IF(OR('Manual Data'!Y109="Y",'Manual Data'!Z109="Y"),1,0)</x:f>
        <x:v>1</x:v>
      </x:c>
      <x:c r="N109" s="25" t="n">
        <x:f>IF(AND('Manual Data'!H109="Y",'Manual Data'!I109="Y",E109=1),1,0)</x:f>
        <x:v>1</x:v>
      </x:c>
      <x:c r="O109" s="25" t="n">
        <x:f>IF(AND('Manual Data'!H109="Y",D109=1,E109=1),1,0)</x:f>
        <x:v>0</x:v>
      </x:c>
      <x:c r="P109" s="25" t="n">
        <x:f>IF(AND(O109=1,C109=1),1,0)</x:f>
        <x:v>0</x:v>
      </x:c>
      <x:c r="Q109" s="25" t="n">
        <x:f>IF(AND('Manual Data'!B109="Non-surgical",'Manual Data'!I109="Y",C109=1,J109=1,E109=1),1,0)</x:f>
        <x:v>1</x:v>
      </x:c>
      <x:c r="R109" s="25" t="n">
        <x:f>IF(AND(Q109=1,D109=0),1,0)</x:f>
        <x:v>1</x:v>
      </x:c>
      <x:c r="S109" s="25" t="n">
        <x:f>IF(AND(Q109=1,D109=1),1,0)</x:f>
        <x:v>0</x:v>
      </x:c>
      <x:c r="T109" s="25" t="n">
        <x:f>IF(AND(Q109=1,L109=1),1,0)</x:f>
        <x:v>1</x:v>
      </x:c>
      <x:c r="U109" s="25" t="n">
        <x:f>IF(AND(Q109=1,'Manual Data'!T109="N"),1,0)</x:f>
        <x:v>0</x:v>
      </x:c>
      <x:c r="V109" s="25" t="n">
        <x:f>IF(AND(OR('Manual Data'!B109="Surgical",'Manual Data'!B109="Mixed"),'Manual Data'!I109="Y",I109=1,E109=1),1,0)</x:f>
        <x:v>0</x:v>
      </x:c>
      <x:c r="W109" s="25" t="n">
        <x:f>IF(AND(V109=1,H109=0),1,0)</x:f>
        <x:v>0</x:v>
      </x:c>
      <x:c r="X109" s="25" t="n">
        <x:f>IF(AND('Manual Data'!X109="Y",'Manual Data'!G109="N"),1,0)</x:f>
        <x:v>0</x:v>
      </x:c>
      <x:c r="Y109" s="25" t="n">
        <x:f>IF(AND('Manual Data'!U109="Y",'Manual Data'!V109="N"),1,0)</x:f>
        <x:v>1</x:v>
      </x:c>
      <x:c r="Z109" s="25" t="n">
        <x:f>IF('Manual Data'!U109="N",1,0)</x:f>
        <x:v>0</x:v>
      </x:c>
      <x:c r="AA109" s="25" t="n">
        <x:f>IF(AND('Manual Data'!AB109="N",'Manual Data'!AC109="N"),1,0)</x:f>
        <x:v>1</x:v>
      </x:c>
      <x:c r="AB109" s="25" t="n">
        <x:f>IF(AND(D109=1,E109=1),1,0)</x:f>
        <x:v>0</x:v>
      </x:c>
      <x:c r="AC109" s="25" t="n">
        <x:f>IF(AND(D109=0,E109=1),1,0)</x:f>
        <x:v>1</x:v>
      </x:c>
      <x:c r="AD109" s="25" t="n">
        <x:f>IF(AND(D109=1,E109=0),1,0)</x:f>
        <x:v>0</x:v>
      </x:c>
      <x:c r="AE109" s="25" t="n">
        <x:f>IF(AND(D109=0,E109=0),1,0)</x:f>
        <x:v>0</x:v>
      </x:c>
      <x:c r="AF109" s="25" t="n">
        <x:f>IF(AND(H109=1,I109=1),1,0)</x:f>
        <x:v>0</x:v>
      </x:c>
      <x:c r="AG109" s="25" t="n">
        <x:f>IF(AND(H109=0,I109=1),1,0)</x:f>
        <x:v>0</x:v>
      </x:c>
      <x:c r="AH109" s="25" t="n">
        <x:f>IF(AND('Manual Data'!J109="Y",'Manual Data'!M109="N"),1,0)</x:f>
        <x:v>1</x:v>
      </x:c>
      <x:c r="AI109" s="25" t="n">
        <x:f>IF(AND('Manual Data'!J109="Y",'Manual Data'!L109="N"),1,0)</x:f>
        <x:v>1</x:v>
      </x:c>
      <x:c r="AJ109" s="25" t="n">
        <x:f>IF(AND('Manual Data'!O109="N",'Manual Data'!Q109="N"),1,0)</x:f>
        <x:v>0</x:v>
      </x:c>
      <x:c r="AK109" s="25" t="n">
        <x:f>IF(AND('Manual Data'!J109="Y",'Manual Data'!K109="Y"),1,0)</x:f>
        <x:v>1</x:v>
      </x:c>
      <x:c r="AL109" s="25" t="n">
        <x:f>IF(AND('Manual Data'!J109="Y",'Manual Data'!K109="Y",'Manual Data'!L109="Y"),1,0)</x:f>
        <x:v>0</x:v>
      </x:c>
      <x:c r="AM109" s="25" t="n">
        <x:f>IF(AND(D109=1,'Manual Data'!N109="Y"),1,0)</x:f>
        <x:v>0</x:v>
      </x:c>
    </x:row>
    <x:row r="110">
      <x:c r="A110" s="24" t="str">
        <x:f>'Manual Data'!A110</x:f>
        <x:v>106</x:v>
      </x:c>
      <x:c r="B110" s="25" t="str">
        <x:f>'Manual Data'!B110</x:f>
        <x:v>Non-surgical</x:v>
      </x:c>
      <x:c r="C110" s="25" t="n">
        <x:f>IF(OR('Manual Data'!O110="Y",'Manual Data'!Q110="Y"),1,0)</x:f>
        <x:v>1</x:v>
      </x:c>
      <x:c r="D110" s="25" t="n">
        <x:f>IF(AND('Manual Data'!J110="Y",'Manual Data'!K110="Y",'Manual Data'!L110="Y",'Manual Data'!M110="Y"),1,0)</x:f>
        <x:v>0</x:v>
      </x:c>
      <x:c r="E110" s="25" t="n">
        <x:f>IF(OR('Manual Data'!AS110="Y",'Manual Data'!AT110="Y",'Manual Data'!AU110="Y",'Manual Data'!AV110="Y",'Manual Data'!AW110="Y"),1,0)</x:f>
        <x:v>1</x:v>
      </x:c>
      <x:c r="F110" s="25" t="n">
        <x:f>IF(OR('Manual Data'!AB110="Y",'Manual Data'!AC110="Y",'Manual Data'!AD110="Y",'Manual Data'!AE110="Y",'Manual Data'!AF110="Y"),1,0)</x:f>
        <x:v>1</x:v>
      </x:c>
      <x:c r="G110" s="25" t="n">
        <x:f>IF(OR('Manual Data'!AN110="Y",'Manual Data'!AO110="Y",'Manual Data'!AP110="Y",'Manual Data'!AQ110="Y"),1,0)</x:f>
        <x:v>1</x:v>
      </x:c>
      <x:c r="H110" s="25" t="n">
        <x:f>IF(OR('Manual Data'!R110="Y",'Manual Data'!S110="Y"),1,0)</x:f>
        <x:v>1</x:v>
      </x:c>
      <x:c r="I110" s="25" t="n">
        <x:f>IF(OR('Manual Data'!AO110="Y",'Manual Data'!AT110="Y"),1,0)</x:f>
        <x:v>0</x:v>
      </x:c>
      <x:c r="J110" s="25" t="n">
        <x:f>IF(OR('Manual Data'!AN110="Y",'Manual Data'!AS110="Y"),1,0)</x:f>
        <x:v>1</x:v>
      </x:c>
      <x:c r="K110" s="25" t="n">
        <x:f>IF(AND('Manual Data'!U110="Y",'Manual Data'!T110="Y",'Manual Data'!V110="Y"),1,0)</x:f>
        <x:v>0</x:v>
      </x:c>
      <x:c r="L110" s="25" t="n">
        <x:f>IF(AND('Manual Data'!M110="N",'Manual Data'!L110="N"),1,0)</x:f>
        <x:v>1</x:v>
      </x:c>
      <x:c r="M110" s="25" t="n">
        <x:f>IF(OR('Manual Data'!Y110="Y",'Manual Data'!Z110="Y"),1,0)</x:f>
        <x:v>0</x:v>
      </x:c>
      <x:c r="N110" s="25" t="n">
        <x:f>IF(AND('Manual Data'!H110="Y",'Manual Data'!I110="Y",E110=1),1,0)</x:f>
        <x:v>1</x:v>
      </x:c>
      <x:c r="O110" s="25" t="n">
        <x:f>IF(AND('Manual Data'!H110="Y",D110=1,E110=1),1,0)</x:f>
        <x:v>0</x:v>
      </x:c>
      <x:c r="P110" s="25" t="n">
        <x:f>IF(AND(O110=1,C110=1),1,0)</x:f>
        <x:v>0</x:v>
      </x:c>
      <x:c r="Q110" s="25" t="n">
        <x:f>IF(AND('Manual Data'!B110="Non-surgical",'Manual Data'!I110="Y",C110=1,J110=1,E110=1),1,0)</x:f>
        <x:v>1</x:v>
      </x:c>
      <x:c r="R110" s="25" t="n">
        <x:f>IF(AND(Q110=1,D110=0),1,0)</x:f>
        <x:v>1</x:v>
      </x:c>
      <x:c r="S110" s="25" t="n">
        <x:f>IF(AND(Q110=1,D110=1),1,0)</x:f>
        <x:v>0</x:v>
      </x:c>
      <x:c r="T110" s="25" t="n">
        <x:f>IF(AND(Q110=1,L110=1),1,0)</x:f>
        <x:v>1</x:v>
      </x:c>
      <x:c r="U110" s="25" t="n">
        <x:f>IF(AND(Q110=1,'Manual Data'!T110="N"),1,0)</x:f>
        <x:v>1</x:v>
      </x:c>
      <x:c r="V110" s="25" t="n">
        <x:f>IF(AND(OR('Manual Data'!B110="Surgical",'Manual Data'!B110="Mixed"),'Manual Data'!I110="Y",I110=1,E110=1),1,0)</x:f>
        <x:v>0</x:v>
      </x:c>
      <x:c r="W110" s="25" t="n">
        <x:f>IF(AND(V110=1,H110=0),1,0)</x:f>
        <x:v>0</x:v>
      </x:c>
      <x:c r="X110" s="25" t="n">
        <x:f>IF(AND('Manual Data'!X110="Y",'Manual Data'!G110="N"),1,0)</x:f>
        <x:v>1</x:v>
      </x:c>
      <x:c r="Y110" s="25" t="n">
        <x:f>IF(AND('Manual Data'!U110="Y",'Manual Data'!V110="N"),1,0)</x:f>
        <x:v>0</x:v>
      </x:c>
      <x:c r="Z110" s="25" t="n">
        <x:f>IF('Manual Data'!U110="N",1,0)</x:f>
        <x:v>1</x:v>
      </x:c>
      <x:c r="AA110" s="25" t="n">
        <x:f>IF(AND('Manual Data'!AB110="N",'Manual Data'!AC110="N"),1,0)</x:f>
        <x:v>1</x:v>
      </x:c>
      <x:c r="AB110" s="25" t="n">
        <x:f>IF(AND(D110=1,E110=1),1,0)</x:f>
        <x:v>0</x:v>
      </x:c>
      <x:c r="AC110" s="25" t="n">
        <x:f>IF(AND(D110=0,E110=1),1,0)</x:f>
        <x:v>1</x:v>
      </x:c>
      <x:c r="AD110" s="25" t="n">
        <x:f>IF(AND(D110=1,E110=0),1,0)</x:f>
        <x:v>0</x:v>
      </x:c>
      <x:c r="AE110" s="25" t="n">
        <x:f>IF(AND(D110=0,E110=0),1,0)</x:f>
        <x:v>0</x:v>
      </x:c>
      <x:c r="AF110" s="25" t="n">
        <x:f>IF(AND(H110=1,I110=1),1,0)</x:f>
        <x:v>0</x:v>
      </x:c>
      <x:c r="AG110" s="25" t="n">
        <x:f>IF(AND(H110=0,I110=1),1,0)</x:f>
        <x:v>0</x:v>
      </x:c>
      <x:c r="AH110" s="25" t="n">
        <x:f>IF(AND('Manual Data'!J110="Y",'Manual Data'!M110="N"),1,0)</x:f>
        <x:v>1</x:v>
      </x:c>
      <x:c r="AI110" s="25" t="n">
        <x:f>IF(AND('Manual Data'!J110="Y",'Manual Data'!L110="N"),1,0)</x:f>
        <x:v>1</x:v>
      </x:c>
      <x:c r="AJ110" s="25" t="n">
        <x:f>IF(AND('Manual Data'!O110="N",'Manual Data'!Q110="N"),1,0)</x:f>
        <x:v>0</x:v>
      </x:c>
      <x:c r="AK110" s="25" t="n">
        <x:f>IF(AND('Manual Data'!J110="Y",'Manual Data'!K110="Y"),1,0)</x:f>
        <x:v>1</x:v>
      </x:c>
      <x:c r="AL110" s="25" t="n">
        <x:f>IF(AND('Manual Data'!J110="Y",'Manual Data'!K110="Y",'Manual Data'!L110="Y"),1,0)</x:f>
        <x:v>0</x:v>
      </x:c>
      <x:c r="AM110" s="25" t="n">
        <x:f>IF(AND(D110=1,'Manual Data'!N110="Y"),1,0)</x:f>
        <x:v>0</x:v>
      </x:c>
    </x:row>
    <x:row r="111">
      <x:c r="A111" s="24" t="str">
        <x:f>'Manual Data'!A111</x:f>
        <x:v>107</x:v>
      </x:c>
      <x:c r="B111" s="25" t="str">
        <x:f>'Manual Data'!B111</x:f>
        <x:v>Non-surgical</x:v>
      </x:c>
      <x:c r="C111" s="25" t="n">
        <x:f>IF(OR('Manual Data'!O111="Y",'Manual Data'!Q111="Y"),1,0)</x:f>
        <x:v>1</x:v>
      </x:c>
      <x:c r="D111" s="25" t="n">
        <x:f>IF(AND('Manual Data'!J111="Y",'Manual Data'!K111="Y",'Manual Data'!L111="Y",'Manual Data'!M111="Y"),1,0)</x:f>
        <x:v>0</x:v>
      </x:c>
      <x:c r="E111" s="25" t="n">
        <x:f>IF(OR('Manual Data'!AS111="Y",'Manual Data'!AT111="Y",'Manual Data'!AU111="Y",'Manual Data'!AV111="Y",'Manual Data'!AW111="Y"),1,0)</x:f>
        <x:v>1</x:v>
      </x:c>
      <x:c r="F111" s="25" t="n">
        <x:f>IF(OR('Manual Data'!AB111="Y",'Manual Data'!AC111="Y",'Manual Data'!AD111="Y",'Manual Data'!AE111="Y",'Manual Data'!AF111="Y"),1,0)</x:f>
        <x:v>1</x:v>
      </x:c>
      <x:c r="G111" s="25" t="n">
        <x:f>IF(OR('Manual Data'!AN111="Y",'Manual Data'!AO111="Y",'Manual Data'!AP111="Y",'Manual Data'!AQ111="Y"),1,0)</x:f>
        <x:v>1</x:v>
      </x:c>
      <x:c r="H111" s="25" t="n">
        <x:f>IF(OR('Manual Data'!R111="Y",'Manual Data'!S111="Y"),1,0)</x:f>
        <x:v>1</x:v>
      </x:c>
      <x:c r="I111" s="25" t="n">
        <x:f>IF(OR('Manual Data'!AO111="Y",'Manual Data'!AT111="Y"),1,0)</x:f>
        <x:v>0</x:v>
      </x:c>
      <x:c r="J111" s="25" t="n">
        <x:f>IF(OR('Manual Data'!AN111="Y",'Manual Data'!AS111="Y"),1,0)</x:f>
        <x:v>1</x:v>
      </x:c>
      <x:c r="K111" s="25" t="n">
        <x:f>IF(AND('Manual Data'!U111="Y",'Manual Data'!T111="Y",'Manual Data'!V111="Y"),1,0)</x:f>
        <x:v>0</x:v>
      </x:c>
      <x:c r="L111" s="25" t="n">
        <x:f>IF(AND('Manual Data'!M111="N",'Manual Data'!L111="N"),1,0)</x:f>
        <x:v>1</x:v>
      </x:c>
      <x:c r="M111" s="25" t="n">
        <x:f>IF(OR('Manual Data'!Y111="Y",'Manual Data'!Z111="Y"),1,0)</x:f>
        <x:v>1</x:v>
      </x:c>
      <x:c r="N111" s="25" t="n">
        <x:f>IF(AND('Manual Data'!H111="Y",'Manual Data'!I111="Y",E111=1),1,0)</x:f>
        <x:v>1</x:v>
      </x:c>
      <x:c r="O111" s="25" t="n">
        <x:f>IF(AND('Manual Data'!H111="Y",D111=1,E111=1),1,0)</x:f>
        <x:v>0</x:v>
      </x:c>
      <x:c r="P111" s="25" t="n">
        <x:f>IF(AND(O111=1,C111=1),1,0)</x:f>
        <x:v>0</x:v>
      </x:c>
      <x:c r="Q111" s="25" t="n">
        <x:f>IF(AND('Manual Data'!B111="Non-surgical",'Manual Data'!I111="Y",C111=1,J111=1,E111=1),1,0)</x:f>
        <x:v>1</x:v>
      </x:c>
      <x:c r="R111" s="25" t="n">
        <x:f>IF(AND(Q111=1,D111=0),1,0)</x:f>
        <x:v>1</x:v>
      </x:c>
      <x:c r="S111" s="25" t="n">
        <x:f>IF(AND(Q111=1,D111=1),1,0)</x:f>
        <x:v>0</x:v>
      </x:c>
      <x:c r="T111" s="25" t="n">
        <x:f>IF(AND(Q111=1,L111=1),1,0)</x:f>
        <x:v>1</x:v>
      </x:c>
      <x:c r="U111" s="25" t="n">
        <x:f>IF(AND(Q111=1,'Manual Data'!T111="N"),1,0)</x:f>
        <x:v>0</x:v>
      </x:c>
      <x:c r="V111" s="25" t="n">
        <x:f>IF(AND(OR('Manual Data'!B111="Surgical",'Manual Data'!B111="Mixed"),'Manual Data'!I111="Y",I111=1,E111=1),1,0)</x:f>
        <x:v>0</x:v>
      </x:c>
      <x:c r="W111" s="25" t="n">
        <x:f>IF(AND(V111=1,H111=0),1,0)</x:f>
        <x:v>0</x:v>
      </x:c>
      <x:c r="X111" s="25" t="n">
        <x:f>IF(AND('Manual Data'!X111="Y",'Manual Data'!G111="N"),1,0)</x:f>
        <x:v>0</x:v>
      </x:c>
      <x:c r="Y111" s="25" t="n">
        <x:f>IF(AND('Manual Data'!U111="Y",'Manual Data'!V111="N"),1,0)</x:f>
        <x:v>1</x:v>
      </x:c>
      <x:c r="Z111" s="25" t="n">
        <x:f>IF('Manual Data'!U111="N",1,0)</x:f>
        <x:v>0</x:v>
      </x:c>
      <x:c r="AA111" s="25" t="n">
        <x:f>IF(AND('Manual Data'!AB111="N",'Manual Data'!AC111="N"),1,0)</x:f>
        <x:v>0</x:v>
      </x:c>
      <x:c r="AB111" s="25" t="n">
        <x:f>IF(AND(D111=1,E111=1),1,0)</x:f>
        <x:v>0</x:v>
      </x:c>
      <x:c r="AC111" s="25" t="n">
        <x:f>IF(AND(D111=0,E111=1),1,0)</x:f>
        <x:v>1</x:v>
      </x:c>
      <x:c r="AD111" s="25" t="n">
        <x:f>IF(AND(D111=1,E111=0),1,0)</x:f>
        <x:v>0</x:v>
      </x:c>
      <x:c r="AE111" s="25" t="n">
        <x:f>IF(AND(D111=0,E111=0),1,0)</x:f>
        <x:v>0</x:v>
      </x:c>
      <x:c r="AF111" s="25" t="n">
        <x:f>IF(AND(H111=1,I111=1),1,0)</x:f>
        <x:v>0</x:v>
      </x:c>
      <x:c r="AG111" s="25" t="n">
        <x:f>IF(AND(H111=0,I111=1),1,0)</x:f>
        <x:v>0</x:v>
      </x:c>
      <x:c r="AH111" s="25" t="n">
        <x:f>IF(AND('Manual Data'!J111="Y",'Manual Data'!M111="N"),1,0)</x:f>
        <x:v>1</x:v>
      </x:c>
      <x:c r="AI111" s="25" t="n">
        <x:f>IF(AND('Manual Data'!J111="Y",'Manual Data'!L111="N"),1,0)</x:f>
        <x:v>1</x:v>
      </x:c>
      <x:c r="AJ111" s="25" t="n">
        <x:f>IF(AND('Manual Data'!O111="N",'Manual Data'!Q111="N"),1,0)</x:f>
        <x:v>0</x:v>
      </x:c>
      <x:c r="AK111" s="25" t="n">
        <x:f>IF(AND('Manual Data'!J111="Y",'Manual Data'!K111="Y"),1,0)</x:f>
        <x:v>1</x:v>
      </x:c>
      <x:c r="AL111" s="25" t="n">
        <x:f>IF(AND('Manual Data'!J111="Y",'Manual Data'!K111="Y",'Manual Data'!L111="Y"),1,0)</x:f>
        <x:v>0</x:v>
      </x:c>
      <x:c r="AM111" s="25" t="n">
        <x:f>IF(AND(D111=1,'Manual Data'!N111="Y"),1,0)</x:f>
        <x:v>0</x:v>
      </x:c>
    </x:row>
    <x:row r="112">
      <x:c r="A112" s="24" t="str">
        <x:f>'Manual Data'!A112</x:f>
        <x:v>108</x:v>
      </x:c>
      <x:c r="B112" s="25" t="str">
        <x:f>'Manual Data'!B112</x:f>
        <x:v>Surgical</x:v>
      </x:c>
      <x:c r="C112" s="25" t="n">
        <x:f>IF(OR('Manual Data'!O112="Y",'Manual Data'!Q112="Y"),1,0)</x:f>
        <x:v>0</x:v>
      </x:c>
      <x:c r="D112" s="25" t="n">
        <x:f>IF(AND('Manual Data'!J112="Y",'Manual Data'!K112="Y",'Manual Data'!L112="Y",'Manual Data'!M112="Y"),1,0)</x:f>
        <x:v>0</x:v>
      </x:c>
      <x:c r="E112" s="25" t="n">
        <x:f>IF(OR('Manual Data'!AS112="Y",'Manual Data'!AT112="Y",'Manual Data'!AU112="Y",'Manual Data'!AV112="Y",'Manual Data'!AW112="Y"),1,0)</x:f>
        <x:v>1</x:v>
      </x:c>
      <x:c r="F112" s="25" t="n">
        <x:f>IF(OR('Manual Data'!AB112="Y",'Manual Data'!AC112="Y",'Manual Data'!AD112="Y",'Manual Data'!AE112="Y",'Manual Data'!AF112="Y"),1,0)</x:f>
        <x:v>1</x:v>
      </x:c>
      <x:c r="G112" s="25" t="n">
        <x:f>IF(OR('Manual Data'!AN112="Y",'Manual Data'!AO112="Y",'Manual Data'!AP112="Y",'Manual Data'!AQ112="Y"),1,0)</x:f>
        <x:v>1</x:v>
      </x:c>
      <x:c r="H112" s="25" t="n">
        <x:f>IF(OR('Manual Data'!R112="Y",'Manual Data'!S112="Y"),1,0)</x:f>
        <x:v>0</x:v>
      </x:c>
      <x:c r="I112" s="25" t="n">
        <x:f>IF(OR('Manual Data'!AO112="Y",'Manual Data'!AT112="Y"),1,0)</x:f>
        <x:v>1</x:v>
      </x:c>
      <x:c r="J112" s="25" t="n">
        <x:f>IF(OR('Manual Data'!AN112="Y",'Manual Data'!AS112="Y"),1,0)</x:f>
        <x:v>0</x:v>
      </x:c>
      <x:c r="K112" s="25" t="n">
        <x:f>IF(AND('Manual Data'!U112="Y",'Manual Data'!T112="Y",'Manual Data'!V112="Y"),1,0)</x:f>
        <x:v>1</x:v>
      </x:c>
      <x:c r="L112" s="25" t="n">
        <x:f>IF(AND('Manual Data'!M112="N",'Manual Data'!L112="N"),1,0)</x:f>
        <x:v>1</x:v>
      </x:c>
      <x:c r="M112" s="25" t="n">
        <x:f>IF(OR('Manual Data'!Y112="Y",'Manual Data'!Z112="Y"),1,0)</x:f>
        <x:v>0</x:v>
      </x:c>
      <x:c r="N112" s="25" t="n">
        <x:f>IF(AND('Manual Data'!H112="Y",'Manual Data'!I112="Y",E112=1),1,0)</x:f>
        <x:v>1</x:v>
      </x:c>
      <x:c r="O112" s="25" t="n">
        <x:f>IF(AND('Manual Data'!H112="Y",D112=1,E112=1),1,0)</x:f>
        <x:v>0</x:v>
      </x:c>
      <x:c r="P112" s="25" t="n">
        <x:f>IF(AND(O112=1,C112=1),1,0)</x:f>
        <x:v>0</x:v>
      </x:c>
      <x:c r="Q112" s="25" t="n">
        <x:f>IF(AND('Manual Data'!B112="Non-surgical",'Manual Data'!I112="Y",C112=1,J112=1,E112=1),1,0)</x:f>
        <x:v>0</x:v>
      </x:c>
      <x:c r="R112" s="25" t="n">
        <x:f>IF(AND(Q112=1,D112=0),1,0)</x:f>
        <x:v>0</x:v>
      </x:c>
      <x:c r="S112" s="25" t="n">
        <x:f>IF(AND(Q112=1,D112=1),1,0)</x:f>
        <x:v>0</x:v>
      </x:c>
      <x:c r="T112" s="25" t="n">
        <x:f>IF(AND(Q112=1,L112=1),1,0)</x:f>
        <x:v>0</x:v>
      </x:c>
      <x:c r="U112" s="25" t="n">
        <x:f>IF(AND(Q112=1,'Manual Data'!T112="N"),1,0)</x:f>
        <x:v>0</x:v>
      </x:c>
      <x:c r="V112" s="25" t="n">
        <x:f>IF(AND(OR('Manual Data'!B112="Surgical",'Manual Data'!B112="Mixed"),'Manual Data'!I112="Y",I112=1,E112=1),1,0)</x:f>
        <x:v>1</x:v>
      </x:c>
      <x:c r="W112" s="25" t="n">
        <x:f>IF(AND(V112=1,H112=0),1,0)</x:f>
        <x:v>1</x:v>
      </x:c>
      <x:c r="X112" s="25" t="n">
        <x:f>IF(AND('Manual Data'!X112="Y",'Manual Data'!G112="N"),1,0)</x:f>
        <x:v>1</x:v>
      </x:c>
      <x:c r="Y112" s="25" t="n">
        <x:f>IF(AND('Manual Data'!U112="Y",'Manual Data'!V112="N"),1,0)</x:f>
        <x:v>0</x:v>
      </x:c>
      <x:c r="Z112" s="25" t="n">
        <x:f>IF('Manual Data'!U112="N",1,0)</x:f>
        <x:v>0</x:v>
      </x:c>
      <x:c r="AA112" s="25" t="n">
        <x:f>IF(AND('Manual Data'!AB112="N",'Manual Data'!AC112="N"),1,0)</x:f>
        <x:v>1</x:v>
      </x:c>
      <x:c r="AB112" s="25" t="n">
        <x:f>IF(AND(D112=1,E112=1),1,0)</x:f>
        <x:v>0</x:v>
      </x:c>
      <x:c r="AC112" s="25" t="n">
        <x:f>IF(AND(D112=0,E112=1),1,0)</x:f>
        <x:v>1</x:v>
      </x:c>
      <x:c r="AD112" s="25" t="n">
        <x:f>IF(AND(D112=1,E112=0),1,0)</x:f>
        <x:v>0</x:v>
      </x:c>
      <x:c r="AE112" s="25" t="n">
        <x:f>IF(AND(D112=0,E112=0),1,0)</x:f>
        <x:v>0</x:v>
      </x:c>
      <x:c r="AF112" s="25" t="n">
        <x:f>IF(AND(H112=1,I112=1),1,0)</x:f>
        <x:v>0</x:v>
      </x:c>
      <x:c r="AG112" s="25" t="n">
        <x:f>IF(AND(H112=0,I112=1),1,0)</x:f>
        <x:v>1</x:v>
      </x:c>
      <x:c r="AH112" s="25" t="n">
        <x:f>IF(AND('Manual Data'!J112="Y",'Manual Data'!M112="N"),1,0)</x:f>
        <x:v>1</x:v>
      </x:c>
      <x:c r="AI112" s="25" t="n">
        <x:f>IF(AND('Manual Data'!J112="Y",'Manual Data'!L112="N"),1,0)</x:f>
        <x:v>1</x:v>
      </x:c>
      <x:c r="AJ112" s="25" t="n">
        <x:f>IF(AND('Manual Data'!O112="N",'Manual Data'!Q112="N"),1,0)</x:f>
        <x:v>1</x:v>
      </x:c>
      <x:c r="AK112" s="25" t="n">
        <x:f>IF(AND('Manual Data'!J112="Y",'Manual Data'!K112="Y"),1,0)</x:f>
        <x:v>1</x:v>
      </x:c>
      <x:c r="AL112" s="25" t="n">
        <x:f>IF(AND('Manual Data'!J112="Y",'Manual Data'!K112="Y",'Manual Data'!L112="Y"),1,0)</x:f>
        <x:v>0</x:v>
      </x:c>
      <x:c r="AM112" s="25" t="n">
        <x:f>IF(AND(D112=1,'Manual Data'!N112="Y"),1,0)</x:f>
        <x:v>0</x:v>
      </x:c>
    </x:row>
    <x:row r="113">
      <x:c r="A113" s="24" t="str">
        <x:f>'Manual Data'!A113</x:f>
        <x:v>109</x:v>
      </x:c>
      <x:c r="B113" s="25" t="str">
        <x:f>'Manual Data'!B113</x:f>
        <x:v>Surgical</x:v>
      </x:c>
      <x:c r="C113" s="25" t="n">
        <x:f>IF(OR('Manual Data'!O113="Y",'Manual Data'!Q113="Y"),1,0)</x:f>
        <x:v>0</x:v>
      </x:c>
      <x:c r="D113" s="25" t="n">
        <x:f>IF(AND('Manual Data'!J113="Y",'Manual Data'!K113="Y",'Manual Data'!L113="Y",'Manual Data'!M113="Y"),1,0)</x:f>
        <x:v>1</x:v>
      </x:c>
      <x:c r="E113" s="25" t="n">
        <x:f>IF(OR('Manual Data'!AS113="Y",'Manual Data'!AT113="Y",'Manual Data'!AU113="Y",'Manual Data'!AV113="Y",'Manual Data'!AW113="Y"),1,0)</x:f>
        <x:v>0</x:v>
      </x:c>
      <x:c r="F113" s="25" t="n">
        <x:f>IF(OR('Manual Data'!AB113="Y",'Manual Data'!AC113="Y",'Manual Data'!AD113="Y",'Manual Data'!AE113="Y",'Manual Data'!AF113="Y"),1,0)</x:f>
        <x:v>1</x:v>
      </x:c>
      <x:c r="G113" s="25" t="n">
        <x:f>IF(OR('Manual Data'!AN113="Y",'Manual Data'!AO113="Y",'Manual Data'!AP113="Y",'Manual Data'!AQ113="Y"),1,0)</x:f>
        <x:v>0</x:v>
      </x:c>
      <x:c r="H113" s="25" t="n">
        <x:f>IF(OR('Manual Data'!R113="Y",'Manual Data'!S113="Y"),1,0)</x:f>
        <x:v>1</x:v>
      </x:c>
      <x:c r="I113" s="25" t="n">
        <x:f>IF(OR('Manual Data'!AO113="Y",'Manual Data'!AT113="Y"),1,0)</x:f>
        <x:v>0</x:v>
      </x:c>
      <x:c r="J113" s="25" t="n">
        <x:f>IF(OR('Manual Data'!AN113="Y",'Manual Data'!AS113="Y"),1,0)</x:f>
        <x:v>0</x:v>
      </x:c>
      <x:c r="K113" s="25" t="n">
        <x:f>IF(AND('Manual Data'!U113="Y",'Manual Data'!T113="Y",'Manual Data'!V113="Y"),1,0)</x:f>
        <x:v>1</x:v>
      </x:c>
      <x:c r="L113" s="25" t="n">
        <x:f>IF(AND('Manual Data'!M113="N",'Manual Data'!L113="N"),1,0)</x:f>
        <x:v>0</x:v>
      </x:c>
      <x:c r="M113" s="25" t="n">
        <x:f>IF(OR('Manual Data'!Y113="Y",'Manual Data'!Z113="Y"),1,0)</x:f>
        <x:v>0</x:v>
      </x:c>
      <x:c r="N113" s="25" t="n">
        <x:f>IF(AND('Manual Data'!H113="Y",'Manual Data'!I113="Y",E113=1),1,0)</x:f>
        <x:v>0</x:v>
      </x:c>
      <x:c r="O113" s="25" t="n">
        <x:f>IF(AND('Manual Data'!H113="Y",D113=1,E113=1),1,0)</x:f>
        <x:v>0</x:v>
      </x:c>
      <x:c r="P113" s="25" t="n">
        <x:f>IF(AND(O113=1,C113=1),1,0)</x:f>
        <x:v>0</x:v>
      </x:c>
      <x:c r="Q113" s="25" t="n">
        <x:f>IF(AND('Manual Data'!B113="Non-surgical",'Manual Data'!I113="Y",C113=1,J113=1,E113=1),1,0)</x:f>
        <x:v>0</x:v>
      </x:c>
      <x:c r="R113" s="25" t="n">
        <x:f>IF(AND(Q113=1,D113=0),1,0)</x:f>
        <x:v>0</x:v>
      </x:c>
      <x:c r="S113" s="25" t="n">
        <x:f>IF(AND(Q113=1,D113=1),1,0)</x:f>
        <x:v>0</x:v>
      </x:c>
      <x:c r="T113" s="25" t="n">
        <x:f>IF(AND(Q113=1,L113=1),1,0)</x:f>
        <x:v>0</x:v>
      </x:c>
      <x:c r="U113" s="25" t="n">
        <x:f>IF(AND(Q113=1,'Manual Data'!T113="N"),1,0)</x:f>
        <x:v>0</x:v>
      </x:c>
      <x:c r="V113" s="25" t="n">
        <x:f>IF(AND(OR('Manual Data'!B113="Surgical",'Manual Data'!B113="Mixed"),'Manual Data'!I113="Y",I113=1,E113=1),1,0)</x:f>
        <x:v>0</x:v>
      </x:c>
      <x:c r="W113" s="25" t="n">
        <x:f>IF(AND(V113=1,H113=0),1,0)</x:f>
        <x:v>0</x:v>
      </x:c>
      <x:c r="X113" s="25" t="n">
        <x:f>IF(AND('Manual Data'!X113="Y",'Manual Data'!G113="N"),1,0)</x:f>
        <x:v>1</x:v>
      </x:c>
      <x:c r="Y113" s="25" t="n">
        <x:f>IF(AND('Manual Data'!U113="Y",'Manual Data'!V113="N"),1,0)</x:f>
        <x:v>0</x:v>
      </x:c>
      <x:c r="Z113" s="25" t="n">
        <x:f>IF('Manual Data'!U113="N",1,0)</x:f>
        <x:v>0</x:v>
      </x:c>
      <x:c r="AA113" s="25" t="n">
        <x:f>IF(AND('Manual Data'!AB113="N",'Manual Data'!AC113="N"),1,0)</x:f>
        <x:v>1</x:v>
      </x:c>
      <x:c r="AB113" s="25" t="n">
        <x:f>IF(AND(D113=1,E113=1),1,0)</x:f>
        <x:v>0</x:v>
      </x:c>
      <x:c r="AC113" s="25" t="n">
        <x:f>IF(AND(D113=0,E113=1),1,0)</x:f>
        <x:v>0</x:v>
      </x:c>
      <x:c r="AD113" s="25" t="n">
        <x:f>IF(AND(D113=1,E113=0),1,0)</x:f>
        <x:v>1</x:v>
      </x:c>
      <x:c r="AE113" s="25" t="n">
        <x:f>IF(AND(D113=0,E113=0),1,0)</x:f>
        <x:v>0</x:v>
      </x:c>
      <x:c r="AF113" s="25" t="n">
        <x:f>IF(AND(H113=1,I113=1),1,0)</x:f>
        <x:v>0</x:v>
      </x:c>
      <x:c r="AG113" s="25" t="n">
        <x:f>IF(AND(H113=0,I113=1),1,0)</x:f>
        <x:v>0</x:v>
      </x:c>
      <x:c r="AH113" s="25" t="n">
        <x:f>IF(AND('Manual Data'!J113="Y",'Manual Data'!M113="N"),1,0)</x:f>
        <x:v>0</x:v>
      </x:c>
      <x:c r="AI113" s="25" t="n">
        <x:f>IF(AND('Manual Data'!J113="Y",'Manual Data'!L113="N"),1,0)</x:f>
        <x:v>0</x:v>
      </x:c>
      <x:c r="AJ113" s="25" t="n">
        <x:f>IF(AND('Manual Data'!O113="N",'Manual Data'!Q113="N"),1,0)</x:f>
        <x:v>1</x:v>
      </x:c>
      <x:c r="AK113" s="25" t="n">
        <x:f>IF(AND('Manual Data'!J113="Y",'Manual Data'!K113="Y"),1,0)</x:f>
        <x:v>1</x:v>
      </x:c>
      <x:c r="AL113" s="25" t="n">
        <x:f>IF(AND('Manual Data'!J113="Y",'Manual Data'!K113="Y",'Manual Data'!L113="Y"),1,0)</x:f>
        <x:v>1</x:v>
      </x:c>
      <x:c r="AM113" s="25" t="n">
        <x:f>IF(AND(D113=1,'Manual Data'!N113="Y"),1,0)</x:f>
        <x:v>1</x:v>
      </x:c>
    </x:row>
    <x:row r="114">
      <x:c r="A114" s="24" t="str">
        <x:f>'Manual Data'!A114</x:f>
        <x:v>110</x:v>
      </x:c>
      <x:c r="B114" s="25" t="str">
        <x:f>'Manual Data'!B114</x:f>
        <x:v>Surgical</x:v>
      </x:c>
      <x:c r="C114" s="25" t="n">
        <x:f>IF(OR('Manual Data'!O114="Y",'Manual Data'!Q114="Y"),1,0)</x:f>
        <x:v>0</x:v>
      </x:c>
      <x:c r="D114" s="25" t="n">
        <x:f>IF(AND('Manual Data'!J114="Y",'Manual Data'!K114="Y",'Manual Data'!L114="Y",'Manual Data'!M114="Y"),1,0)</x:f>
        <x:v>1</x:v>
      </x:c>
      <x:c r="E114" s="25" t="n">
        <x:f>IF(OR('Manual Data'!AS114="Y",'Manual Data'!AT114="Y",'Manual Data'!AU114="Y",'Manual Data'!AV114="Y",'Manual Data'!AW114="Y"),1,0)</x:f>
        <x:v>1</x:v>
      </x:c>
      <x:c r="F114" s="25" t="n">
        <x:f>IF(OR('Manual Data'!AB114="Y",'Manual Data'!AC114="Y",'Manual Data'!AD114="Y",'Manual Data'!AE114="Y",'Manual Data'!AF114="Y"),1,0)</x:f>
        <x:v>1</x:v>
      </x:c>
      <x:c r="G114" s="25" t="n">
        <x:f>IF(OR('Manual Data'!AN114="Y",'Manual Data'!AO114="Y",'Manual Data'!AP114="Y",'Manual Data'!AQ114="Y"),1,0)</x:f>
        <x:v>1</x:v>
      </x:c>
      <x:c r="H114" s="25" t="n">
        <x:f>IF(OR('Manual Data'!R114="Y",'Manual Data'!S114="Y"),1,0)</x:f>
        <x:v>0</x:v>
      </x:c>
      <x:c r="I114" s="25" t="n">
        <x:f>IF(OR('Manual Data'!AO114="Y",'Manual Data'!AT114="Y"),1,0)</x:f>
        <x:v>1</x:v>
      </x:c>
      <x:c r="J114" s="25" t="n">
        <x:f>IF(OR('Manual Data'!AN114="Y",'Manual Data'!AS114="Y"),1,0)</x:f>
        <x:v>0</x:v>
      </x:c>
      <x:c r="K114" s="25" t="n">
        <x:f>IF(AND('Manual Data'!U114="Y",'Manual Data'!T114="Y",'Manual Data'!V114="Y"),1,0)</x:f>
        <x:v>1</x:v>
      </x:c>
      <x:c r="L114" s="25" t="n">
        <x:f>IF(AND('Manual Data'!M114="N",'Manual Data'!L114="N"),1,0)</x:f>
        <x:v>0</x:v>
      </x:c>
      <x:c r="M114" s="25" t="n">
        <x:f>IF(OR('Manual Data'!Y114="Y",'Manual Data'!Z114="Y"),1,0)</x:f>
        <x:v>0</x:v>
      </x:c>
      <x:c r="N114" s="25" t="n">
        <x:f>IF(AND('Manual Data'!H114="Y",'Manual Data'!I114="Y",E114=1),1,0)</x:f>
        <x:v>1</x:v>
      </x:c>
      <x:c r="O114" s="25" t="n">
        <x:f>IF(AND('Manual Data'!H114="Y",D114=1,E114=1),1,0)</x:f>
        <x:v>1</x:v>
      </x:c>
      <x:c r="P114" s="25" t="n">
        <x:f>IF(AND(O114=1,C114=1),1,0)</x:f>
        <x:v>0</x:v>
      </x:c>
      <x:c r="Q114" s="25" t="n">
        <x:f>IF(AND('Manual Data'!B114="Non-surgical",'Manual Data'!I114="Y",C114=1,J114=1,E114=1),1,0)</x:f>
        <x:v>0</x:v>
      </x:c>
      <x:c r="R114" s="25" t="n">
        <x:f>IF(AND(Q114=1,D114=0),1,0)</x:f>
        <x:v>0</x:v>
      </x:c>
      <x:c r="S114" s="25" t="n">
        <x:f>IF(AND(Q114=1,D114=1),1,0)</x:f>
        <x:v>0</x:v>
      </x:c>
      <x:c r="T114" s="25" t="n">
        <x:f>IF(AND(Q114=1,L114=1),1,0)</x:f>
        <x:v>0</x:v>
      </x:c>
      <x:c r="U114" s="25" t="n">
        <x:f>IF(AND(Q114=1,'Manual Data'!T114="N"),1,0)</x:f>
        <x:v>0</x:v>
      </x:c>
      <x:c r="V114" s="25" t="n">
        <x:f>IF(AND(OR('Manual Data'!B114="Surgical",'Manual Data'!B114="Mixed"),'Manual Data'!I114="Y",I114=1,E114=1),1,0)</x:f>
        <x:v>1</x:v>
      </x:c>
      <x:c r="W114" s="25" t="n">
        <x:f>IF(AND(V114=1,H114=0),1,0)</x:f>
        <x:v>1</x:v>
      </x:c>
      <x:c r="X114" s="25" t="n">
        <x:f>IF(AND('Manual Data'!X114="Y",'Manual Data'!G114="N"),1,0)</x:f>
        <x:v>0</x:v>
      </x:c>
      <x:c r="Y114" s="25" t="n">
        <x:f>IF(AND('Manual Data'!U114="Y",'Manual Data'!V114="N"),1,0)</x:f>
        <x:v>0</x:v>
      </x:c>
      <x:c r="Z114" s="25" t="n">
        <x:f>IF('Manual Data'!U114="N",1,0)</x:f>
        <x:v>0</x:v>
      </x:c>
      <x:c r="AA114" s="25" t="n">
        <x:f>IF(AND('Manual Data'!AB114="N",'Manual Data'!AC114="N"),1,0)</x:f>
        <x:v>0</x:v>
      </x:c>
      <x:c r="AB114" s="25" t="n">
        <x:f>IF(AND(D114=1,E114=1),1,0)</x:f>
        <x:v>1</x:v>
      </x:c>
      <x:c r="AC114" s="25" t="n">
        <x:f>IF(AND(D114=0,E114=1),1,0)</x:f>
        <x:v>0</x:v>
      </x:c>
      <x:c r="AD114" s="25" t="n">
        <x:f>IF(AND(D114=1,E114=0),1,0)</x:f>
        <x:v>0</x:v>
      </x:c>
      <x:c r="AE114" s="25" t="n">
        <x:f>IF(AND(D114=0,E114=0),1,0)</x:f>
        <x:v>0</x:v>
      </x:c>
      <x:c r="AF114" s="25" t="n">
        <x:f>IF(AND(H114=1,I114=1),1,0)</x:f>
        <x:v>0</x:v>
      </x:c>
      <x:c r="AG114" s="25" t="n">
        <x:f>IF(AND(H114=0,I114=1),1,0)</x:f>
        <x:v>1</x:v>
      </x:c>
      <x:c r="AH114" s="25" t="n">
        <x:f>IF(AND('Manual Data'!J114="Y",'Manual Data'!M114="N"),1,0)</x:f>
        <x:v>0</x:v>
      </x:c>
      <x:c r="AI114" s="25" t="n">
        <x:f>IF(AND('Manual Data'!J114="Y",'Manual Data'!L114="N"),1,0)</x:f>
        <x:v>0</x:v>
      </x:c>
      <x:c r="AJ114" s="25" t="n">
        <x:f>IF(AND('Manual Data'!O114="N",'Manual Data'!Q114="N"),1,0)</x:f>
        <x:v>1</x:v>
      </x:c>
      <x:c r="AK114" s="25" t="n">
        <x:f>IF(AND('Manual Data'!J114="Y",'Manual Data'!K114="Y"),1,0)</x:f>
        <x:v>1</x:v>
      </x:c>
      <x:c r="AL114" s="25" t="n">
        <x:f>IF(AND('Manual Data'!J114="Y",'Manual Data'!K114="Y",'Manual Data'!L114="Y"),1,0)</x:f>
        <x:v>1</x:v>
      </x:c>
      <x:c r="AM114" s="25" t="n">
        <x:f>IF(AND(D114=1,'Manual Data'!N114="Y"),1,0)</x:f>
        <x:v>1</x:v>
      </x:c>
    </x:row>
    <x:row r="115">
      <x:c r="A115" s="24" t="str">
        <x:f>'Manual Data'!A115</x:f>
        <x:v>111</x:v>
      </x:c>
      <x:c r="B115" s="25" t="str">
        <x:f>'Manual Data'!B115</x:f>
        <x:v>Non-surgical</x:v>
      </x:c>
      <x:c r="C115" s="25" t="n">
        <x:f>IF(OR('Manual Data'!O115="Y",'Manual Data'!Q115="Y"),1,0)</x:f>
        <x:v>1</x:v>
      </x:c>
      <x:c r="D115" s="25" t="n">
        <x:f>IF(AND('Manual Data'!J115="Y",'Manual Data'!K115="Y",'Manual Data'!L115="Y",'Manual Data'!M115="Y"),1,0)</x:f>
        <x:v>1</x:v>
      </x:c>
      <x:c r="E115" s="25" t="n">
        <x:f>IF(OR('Manual Data'!AS115="Y",'Manual Data'!AT115="Y",'Manual Data'!AU115="Y",'Manual Data'!AV115="Y",'Manual Data'!AW115="Y"),1,0)</x:f>
        <x:v>1</x:v>
      </x:c>
      <x:c r="F115" s="25" t="n">
        <x:f>IF(OR('Manual Data'!AB115="Y",'Manual Data'!AC115="Y",'Manual Data'!AD115="Y",'Manual Data'!AE115="Y",'Manual Data'!AF115="Y"),1,0)</x:f>
        <x:v>1</x:v>
      </x:c>
      <x:c r="G115" s="25" t="n">
        <x:f>IF(OR('Manual Data'!AN115="Y",'Manual Data'!AO115="Y",'Manual Data'!AP115="Y",'Manual Data'!AQ115="Y"),1,0)</x:f>
        <x:v>1</x:v>
      </x:c>
      <x:c r="H115" s="25" t="n">
        <x:f>IF(OR('Manual Data'!R115="Y",'Manual Data'!S115="Y"),1,0)</x:f>
        <x:v>1</x:v>
      </x:c>
      <x:c r="I115" s="25" t="n">
        <x:f>IF(OR('Manual Data'!AO115="Y",'Manual Data'!AT115="Y"),1,0)</x:f>
        <x:v>0</x:v>
      </x:c>
      <x:c r="J115" s="25" t="n">
        <x:f>IF(OR('Manual Data'!AN115="Y",'Manual Data'!AS115="Y"),1,0)</x:f>
        <x:v>1</x:v>
      </x:c>
      <x:c r="K115" s="25" t="n">
        <x:f>IF(AND('Manual Data'!U115="Y",'Manual Data'!T115="Y",'Manual Data'!V115="Y"),1,0)</x:f>
        <x:v>1</x:v>
      </x:c>
      <x:c r="L115" s="25" t="n">
        <x:f>IF(AND('Manual Data'!M115="N",'Manual Data'!L115="N"),1,0)</x:f>
        <x:v>0</x:v>
      </x:c>
      <x:c r="M115" s="25" t="n">
        <x:f>IF(OR('Manual Data'!Y115="Y",'Manual Data'!Z115="Y"),1,0)</x:f>
        <x:v>0</x:v>
      </x:c>
      <x:c r="N115" s="25" t="n">
        <x:f>IF(AND('Manual Data'!H115="Y",'Manual Data'!I115="Y",E115=1),1,0)</x:f>
        <x:v>1</x:v>
      </x:c>
      <x:c r="O115" s="25" t="n">
        <x:f>IF(AND('Manual Data'!H115="Y",D115=1,E115=1),1,0)</x:f>
        <x:v>1</x:v>
      </x:c>
      <x:c r="P115" s="25" t="n">
        <x:f>IF(AND(O115=1,C115=1),1,0)</x:f>
        <x:v>1</x:v>
      </x:c>
      <x:c r="Q115" s="25" t="n">
        <x:f>IF(AND('Manual Data'!B115="Non-surgical",'Manual Data'!I115="Y",C115=1,J115=1,E115=1),1,0)</x:f>
        <x:v>1</x:v>
      </x:c>
      <x:c r="R115" s="25" t="n">
        <x:f>IF(AND(Q115=1,D115=0),1,0)</x:f>
        <x:v>0</x:v>
      </x:c>
      <x:c r="S115" s="25" t="n">
        <x:f>IF(AND(Q115=1,D115=1),1,0)</x:f>
        <x:v>1</x:v>
      </x:c>
      <x:c r="T115" s="25" t="n">
        <x:f>IF(AND(Q115=1,L115=1),1,0)</x:f>
        <x:v>0</x:v>
      </x:c>
      <x:c r="U115" s="25" t="n">
        <x:f>IF(AND(Q115=1,'Manual Data'!T115="N"),1,0)</x:f>
        <x:v>0</x:v>
      </x:c>
      <x:c r="V115" s="25" t="n">
        <x:f>IF(AND(OR('Manual Data'!B115="Surgical",'Manual Data'!B115="Mixed"),'Manual Data'!I115="Y",I115=1,E115=1),1,0)</x:f>
        <x:v>0</x:v>
      </x:c>
      <x:c r="W115" s="25" t="n">
        <x:f>IF(AND(V115=1,H115=0),1,0)</x:f>
        <x:v>0</x:v>
      </x:c>
      <x:c r="X115" s="25" t="n">
        <x:f>IF(AND('Manual Data'!X115="Y",'Manual Data'!G115="N"),1,0)</x:f>
        <x:v>0</x:v>
      </x:c>
      <x:c r="Y115" s="25" t="n">
        <x:f>IF(AND('Manual Data'!U115="Y",'Manual Data'!V115="N"),1,0)</x:f>
        <x:v>0</x:v>
      </x:c>
      <x:c r="Z115" s="25" t="n">
        <x:f>IF('Manual Data'!U115="N",1,0)</x:f>
        <x:v>0</x:v>
      </x:c>
      <x:c r="AA115" s="25" t="n">
        <x:f>IF(AND('Manual Data'!AB115="N",'Manual Data'!AC115="N"),1,0)</x:f>
        <x:v>0</x:v>
      </x:c>
      <x:c r="AB115" s="25" t="n">
        <x:f>IF(AND(D115=1,E115=1),1,0)</x:f>
        <x:v>1</x:v>
      </x:c>
      <x:c r="AC115" s="25" t="n">
        <x:f>IF(AND(D115=0,E115=1),1,0)</x:f>
        <x:v>0</x:v>
      </x:c>
      <x:c r="AD115" s="25" t="n">
        <x:f>IF(AND(D115=1,E115=0),1,0)</x:f>
        <x:v>0</x:v>
      </x:c>
      <x:c r="AE115" s="25" t="n">
        <x:f>IF(AND(D115=0,E115=0),1,0)</x:f>
        <x:v>0</x:v>
      </x:c>
      <x:c r="AF115" s="25" t="n">
        <x:f>IF(AND(H115=1,I115=1),1,0)</x:f>
        <x:v>0</x:v>
      </x:c>
      <x:c r="AG115" s="25" t="n">
        <x:f>IF(AND(H115=0,I115=1),1,0)</x:f>
        <x:v>0</x:v>
      </x:c>
      <x:c r="AH115" s="25" t="n">
        <x:f>IF(AND('Manual Data'!J115="Y",'Manual Data'!M115="N"),1,0)</x:f>
        <x:v>0</x:v>
      </x:c>
      <x:c r="AI115" s="25" t="n">
        <x:f>IF(AND('Manual Data'!J115="Y",'Manual Data'!L115="N"),1,0)</x:f>
        <x:v>0</x:v>
      </x:c>
      <x:c r="AJ115" s="25" t="n">
        <x:f>IF(AND('Manual Data'!O115="N",'Manual Data'!Q115="N"),1,0)</x:f>
        <x:v>0</x:v>
      </x:c>
      <x:c r="AK115" s="25" t="n">
        <x:f>IF(AND('Manual Data'!J115="Y",'Manual Data'!K115="Y"),1,0)</x:f>
        <x:v>1</x:v>
      </x:c>
      <x:c r="AL115" s="25" t="n">
        <x:f>IF(AND('Manual Data'!J115="Y",'Manual Data'!K115="Y",'Manual Data'!L115="Y"),1,0)</x:f>
        <x:v>1</x:v>
      </x:c>
      <x:c r="AM115" s="25" t="n">
        <x:f>IF(AND(D115=1,'Manual Data'!N115="Y"),1,0)</x:f>
        <x:v>1</x:v>
      </x:c>
    </x:row>
    <x:row r="116">
      <x:c r="A116" s="24" t="str">
        <x:f>'Manual Data'!A116</x:f>
        <x:v>112</x:v>
      </x:c>
      <x:c r="B116" s="25" t="str">
        <x:f>'Manual Data'!B116</x:f>
        <x:v>Non-surgical</x:v>
      </x:c>
      <x:c r="C116" s="25" t="n">
        <x:f>IF(OR('Manual Data'!O116="Y",'Manual Data'!Q116="Y"),1,0)</x:f>
        <x:v>1</x:v>
      </x:c>
      <x:c r="D116" s="25" t="n">
        <x:f>IF(AND('Manual Data'!J116="Y",'Manual Data'!K116="Y",'Manual Data'!L116="Y",'Manual Data'!M116="Y"),1,0)</x:f>
        <x:v>0</x:v>
      </x:c>
      <x:c r="E116" s="25" t="n">
        <x:f>IF(OR('Manual Data'!AS116="Y",'Manual Data'!AT116="Y",'Manual Data'!AU116="Y",'Manual Data'!AV116="Y",'Manual Data'!AW116="Y"),1,0)</x:f>
        <x:v>1</x:v>
      </x:c>
      <x:c r="F116" s="25" t="n">
        <x:f>IF(OR('Manual Data'!AB116="Y",'Manual Data'!AC116="Y",'Manual Data'!AD116="Y",'Manual Data'!AE116="Y",'Manual Data'!AF116="Y"),1,0)</x:f>
        <x:v>1</x:v>
      </x:c>
      <x:c r="G116" s="25" t="n">
        <x:f>IF(OR('Manual Data'!AN116="Y",'Manual Data'!AO116="Y",'Manual Data'!AP116="Y",'Manual Data'!AQ116="Y"),1,0)</x:f>
        <x:v>1</x:v>
      </x:c>
      <x:c r="H116" s="25" t="n">
        <x:f>IF(OR('Manual Data'!R116="Y",'Manual Data'!S116="Y"),1,0)</x:f>
        <x:v>1</x:v>
      </x:c>
      <x:c r="I116" s="25" t="n">
        <x:f>IF(OR('Manual Data'!AO116="Y",'Manual Data'!AT116="Y"),1,0)</x:f>
        <x:v>1</x:v>
      </x:c>
      <x:c r="J116" s="25" t="n">
        <x:f>IF(OR('Manual Data'!AN116="Y",'Manual Data'!AS116="Y"),1,0)</x:f>
        <x:v>1</x:v>
      </x:c>
      <x:c r="K116" s="25" t="n">
        <x:f>IF(AND('Manual Data'!U116="Y",'Manual Data'!T116="Y",'Manual Data'!V116="Y"),1,0)</x:f>
        <x:v>1</x:v>
      </x:c>
      <x:c r="L116" s="25" t="n">
        <x:f>IF(AND('Manual Data'!M116="N",'Manual Data'!L116="N"),1,0)</x:f>
        <x:v>1</x:v>
      </x:c>
      <x:c r="M116" s="25" t="n">
        <x:f>IF(OR('Manual Data'!Y116="Y",'Manual Data'!Z116="Y"),1,0)</x:f>
        <x:v>0</x:v>
      </x:c>
      <x:c r="N116" s="25" t="n">
        <x:f>IF(AND('Manual Data'!H116="Y",'Manual Data'!I116="Y",E116=1),1,0)</x:f>
        <x:v>0</x:v>
      </x:c>
      <x:c r="O116" s="25" t="n">
        <x:f>IF(AND('Manual Data'!H116="Y",D116=1,E116=1),1,0)</x:f>
        <x:v>0</x:v>
      </x:c>
      <x:c r="P116" s="25" t="n">
        <x:f>IF(AND(O116=1,C116=1),1,0)</x:f>
        <x:v>0</x:v>
      </x:c>
      <x:c r="Q116" s="25" t="n">
        <x:f>IF(AND('Manual Data'!B116="Non-surgical",'Manual Data'!I116="Y",C116=1,J116=1,E116=1),1,0)</x:f>
        <x:v>1</x:v>
      </x:c>
      <x:c r="R116" s="25" t="n">
        <x:f>IF(AND(Q116=1,D116=0),1,0)</x:f>
        <x:v>1</x:v>
      </x:c>
      <x:c r="S116" s="25" t="n">
        <x:f>IF(AND(Q116=1,D116=1),1,0)</x:f>
        <x:v>0</x:v>
      </x:c>
      <x:c r="T116" s="25" t="n">
        <x:f>IF(AND(Q116=1,L116=1),1,0)</x:f>
        <x:v>1</x:v>
      </x:c>
      <x:c r="U116" s="25" t="n">
        <x:f>IF(AND(Q116=1,'Manual Data'!T116="N"),1,0)</x:f>
        <x:v>0</x:v>
      </x:c>
      <x:c r="V116" s="25" t="n">
        <x:f>IF(AND(OR('Manual Data'!B116="Surgical",'Manual Data'!B116="Mixed"),'Manual Data'!I116="Y",I116=1,E116=1),1,0)</x:f>
        <x:v>0</x:v>
      </x:c>
      <x:c r="W116" s="25" t="n">
        <x:f>IF(AND(V116=1,H116=0),1,0)</x:f>
        <x:v>0</x:v>
      </x:c>
      <x:c r="X116" s="25" t="n">
        <x:f>IF(AND('Manual Data'!X116="Y",'Manual Data'!G116="N"),1,0)</x:f>
        <x:v>1</x:v>
      </x:c>
      <x:c r="Y116" s="25" t="n">
        <x:f>IF(AND('Manual Data'!U116="Y",'Manual Data'!V116="N"),1,0)</x:f>
        <x:v>0</x:v>
      </x:c>
      <x:c r="Z116" s="25" t="n">
        <x:f>IF('Manual Data'!U116="N",1,0)</x:f>
        <x:v>0</x:v>
      </x:c>
      <x:c r="AA116" s="25" t="n">
        <x:f>IF(AND('Manual Data'!AB116="N",'Manual Data'!AC116="N"),1,0)</x:f>
        <x:v>0</x:v>
      </x:c>
      <x:c r="AB116" s="25" t="n">
        <x:f>IF(AND(D116=1,E116=1),1,0)</x:f>
        <x:v>0</x:v>
      </x:c>
      <x:c r="AC116" s="25" t="n">
        <x:f>IF(AND(D116=0,E116=1),1,0)</x:f>
        <x:v>1</x:v>
      </x:c>
      <x:c r="AD116" s="25" t="n">
        <x:f>IF(AND(D116=1,E116=0),1,0)</x:f>
        <x:v>0</x:v>
      </x:c>
      <x:c r="AE116" s="25" t="n">
        <x:f>IF(AND(D116=0,E116=0),1,0)</x:f>
        <x:v>0</x:v>
      </x:c>
      <x:c r="AF116" s="25" t="n">
        <x:f>IF(AND(H116=1,I116=1),1,0)</x:f>
        <x:v>1</x:v>
      </x:c>
      <x:c r="AG116" s="25" t="n">
        <x:f>IF(AND(H116=0,I116=1),1,0)</x:f>
        <x:v>0</x:v>
      </x:c>
      <x:c r="AH116" s="25" t="n">
        <x:f>IF(AND('Manual Data'!J116="Y",'Manual Data'!M116="N"),1,0)</x:f>
        <x:v>1</x:v>
      </x:c>
      <x:c r="AI116" s="25" t="n">
        <x:f>IF(AND('Manual Data'!J116="Y",'Manual Data'!L116="N"),1,0)</x:f>
        <x:v>1</x:v>
      </x:c>
      <x:c r="AJ116" s="25" t="n">
        <x:f>IF(AND('Manual Data'!O116="N",'Manual Data'!Q116="N"),1,0)</x:f>
        <x:v>0</x:v>
      </x:c>
      <x:c r="AK116" s="25" t="n">
        <x:f>IF(AND('Manual Data'!J116="Y",'Manual Data'!K116="Y"),1,0)</x:f>
        <x:v>1</x:v>
      </x:c>
      <x:c r="AL116" s="25" t="n">
        <x:f>IF(AND('Manual Data'!J116="Y",'Manual Data'!K116="Y",'Manual Data'!L116="Y"),1,0)</x:f>
        <x:v>0</x:v>
      </x:c>
      <x:c r="AM116" s="25" t="n">
        <x:f>IF(AND(D116=1,'Manual Data'!N116="Y"),1,0)</x:f>
        <x:v>0</x:v>
      </x:c>
    </x:row>
    <x:row r="117">
      <x:c r="A117" s="24" t="str">
        <x:f>'Manual Data'!A117</x:f>
        <x:v>113</x:v>
      </x:c>
      <x:c r="B117" s="25" t="str">
        <x:f>'Manual Data'!B117</x:f>
        <x:v>Surgical</x:v>
      </x:c>
      <x:c r="C117" s="25" t="n">
        <x:f>IF(OR('Manual Data'!O117="Y",'Manual Data'!Q117="Y"),1,0)</x:f>
        <x:v>0</x:v>
      </x:c>
      <x:c r="D117" s="25" t="n">
        <x:f>IF(AND('Manual Data'!J117="Y",'Manual Data'!K117="Y",'Manual Data'!L117="Y",'Manual Data'!M117="Y"),1,0)</x:f>
        <x:v>1</x:v>
      </x:c>
      <x:c r="E117" s="25" t="n">
        <x:f>IF(OR('Manual Data'!AS117="Y",'Manual Data'!AT117="Y",'Manual Data'!AU117="Y",'Manual Data'!AV117="Y",'Manual Data'!AW117="Y"),1,0)</x:f>
        <x:v>1</x:v>
      </x:c>
      <x:c r="F117" s="25" t="n">
        <x:f>IF(OR('Manual Data'!AB117="Y",'Manual Data'!AC117="Y",'Manual Data'!AD117="Y",'Manual Data'!AE117="Y",'Manual Data'!AF117="Y"),1,0)</x:f>
        <x:v>1</x:v>
      </x:c>
      <x:c r="G117" s="25" t="n">
        <x:f>IF(OR('Manual Data'!AN117="Y",'Manual Data'!AO117="Y",'Manual Data'!AP117="Y",'Manual Data'!AQ117="Y"),1,0)</x:f>
        <x:v>1</x:v>
      </x:c>
      <x:c r="H117" s="25" t="n">
        <x:f>IF(OR('Manual Data'!R117="Y",'Manual Data'!S117="Y"),1,0)</x:f>
        <x:v>0</x:v>
      </x:c>
      <x:c r="I117" s="25" t="n">
        <x:f>IF(OR('Manual Data'!AO117="Y",'Manual Data'!AT117="Y"),1,0)</x:f>
        <x:v>1</x:v>
      </x:c>
      <x:c r="J117" s="25" t="n">
        <x:f>IF(OR('Manual Data'!AN117="Y",'Manual Data'!AS117="Y"),1,0)</x:f>
        <x:v>0</x:v>
      </x:c>
      <x:c r="K117" s="25" t="n">
        <x:f>IF(AND('Manual Data'!U117="Y",'Manual Data'!T117="Y",'Manual Data'!V117="Y"),1,0)</x:f>
        <x:v>1</x:v>
      </x:c>
      <x:c r="L117" s="25" t="n">
        <x:f>IF(AND('Manual Data'!M117="N",'Manual Data'!L117="N"),1,0)</x:f>
        <x:v>0</x:v>
      </x:c>
      <x:c r="M117" s="25" t="n">
        <x:f>IF(OR('Manual Data'!Y117="Y",'Manual Data'!Z117="Y"),1,0)</x:f>
        <x:v>1</x:v>
      </x:c>
      <x:c r="N117" s="25" t="n">
        <x:f>IF(AND('Manual Data'!H117="Y",'Manual Data'!I117="Y",E117=1),1,0)</x:f>
        <x:v>1</x:v>
      </x:c>
      <x:c r="O117" s="25" t="n">
        <x:f>IF(AND('Manual Data'!H117="Y",D117=1,E117=1),1,0)</x:f>
        <x:v>1</x:v>
      </x:c>
      <x:c r="P117" s="25" t="n">
        <x:f>IF(AND(O117=1,C117=1),1,0)</x:f>
        <x:v>0</x:v>
      </x:c>
      <x:c r="Q117" s="25" t="n">
        <x:f>IF(AND('Manual Data'!B117="Non-surgical",'Manual Data'!I117="Y",C117=1,J117=1,E117=1),1,0)</x:f>
        <x:v>0</x:v>
      </x:c>
      <x:c r="R117" s="25" t="n">
        <x:f>IF(AND(Q117=1,D117=0),1,0)</x:f>
        <x:v>0</x:v>
      </x:c>
      <x:c r="S117" s="25" t="n">
        <x:f>IF(AND(Q117=1,D117=1),1,0)</x:f>
        <x:v>0</x:v>
      </x:c>
      <x:c r="T117" s="25" t="n">
        <x:f>IF(AND(Q117=1,L117=1),1,0)</x:f>
        <x:v>0</x:v>
      </x:c>
      <x:c r="U117" s="25" t="n">
        <x:f>IF(AND(Q117=1,'Manual Data'!T117="N"),1,0)</x:f>
        <x:v>0</x:v>
      </x:c>
      <x:c r="V117" s="25" t="n">
        <x:f>IF(AND(OR('Manual Data'!B117="Surgical",'Manual Data'!B117="Mixed"),'Manual Data'!I117="Y",I117=1,E117=1),1,0)</x:f>
        <x:v>1</x:v>
      </x:c>
      <x:c r="W117" s="25" t="n">
        <x:f>IF(AND(V117=1,H117=0),1,0)</x:f>
        <x:v>1</x:v>
      </x:c>
      <x:c r="X117" s="25" t="n">
        <x:f>IF(AND('Manual Data'!X117="Y",'Manual Data'!G117="N"),1,0)</x:f>
        <x:v>1</x:v>
      </x:c>
      <x:c r="Y117" s="25" t="n">
        <x:f>IF(AND('Manual Data'!U117="Y",'Manual Data'!V117="N"),1,0)</x:f>
        <x:v>0</x:v>
      </x:c>
      <x:c r="Z117" s="25" t="n">
        <x:f>IF('Manual Data'!U117="N",1,0)</x:f>
        <x:v>0</x:v>
      </x:c>
      <x:c r="AA117" s="25" t="n">
        <x:f>IF(AND('Manual Data'!AB117="N",'Manual Data'!AC117="N"),1,0)</x:f>
        <x:v>0</x:v>
      </x:c>
      <x:c r="AB117" s="25" t="n">
        <x:f>IF(AND(D117=1,E117=1),1,0)</x:f>
        <x:v>1</x:v>
      </x:c>
      <x:c r="AC117" s="25" t="n">
        <x:f>IF(AND(D117=0,E117=1),1,0)</x:f>
        <x:v>0</x:v>
      </x:c>
      <x:c r="AD117" s="25" t="n">
        <x:f>IF(AND(D117=1,E117=0),1,0)</x:f>
        <x:v>0</x:v>
      </x:c>
      <x:c r="AE117" s="25" t="n">
        <x:f>IF(AND(D117=0,E117=0),1,0)</x:f>
        <x:v>0</x:v>
      </x:c>
      <x:c r="AF117" s="25" t="n">
        <x:f>IF(AND(H117=1,I117=1),1,0)</x:f>
        <x:v>0</x:v>
      </x:c>
      <x:c r="AG117" s="25" t="n">
        <x:f>IF(AND(H117=0,I117=1),1,0)</x:f>
        <x:v>1</x:v>
      </x:c>
      <x:c r="AH117" s="25" t="n">
        <x:f>IF(AND('Manual Data'!J117="Y",'Manual Data'!M117="N"),1,0)</x:f>
        <x:v>0</x:v>
      </x:c>
      <x:c r="AI117" s="25" t="n">
        <x:f>IF(AND('Manual Data'!J117="Y",'Manual Data'!L117="N"),1,0)</x:f>
        <x:v>0</x:v>
      </x:c>
      <x:c r="AJ117" s="25" t="n">
        <x:f>IF(AND('Manual Data'!O117="N",'Manual Data'!Q117="N"),1,0)</x:f>
        <x:v>1</x:v>
      </x:c>
      <x:c r="AK117" s="25" t="n">
        <x:f>IF(AND('Manual Data'!J117="Y",'Manual Data'!K117="Y"),1,0)</x:f>
        <x:v>1</x:v>
      </x:c>
      <x:c r="AL117" s="25" t="n">
        <x:f>IF(AND('Manual Data'!J117="Y",'Manual Data'!K117="Y",'Manual Data'!L117="Y"),1,0)</x:f>
        <x:v>1</x:v>
      </x:c>
      <x:c r="AM117" s="25" t="n">
        <x:f>IF(AND(D117=1,'Manual Data'!N117="Y"),1,0)</x:f>
        <x:v>1</x:v>
      </x:c>
    </x:row>
    <x:row r="118">
      <x:c r="A118" s="24" t="str">
        <x:f>'Manual Data'!A118</x:f>
        <x:v>114</x:v>
      </x:c>
      <x:c r="B118" s="25" t="str">
        <x:f>'Manual Data'!B118</x:f>
        <x:v>Surgical</x:v>
      </x:c>
      <x:c r="C118" s="25" t="n">
        <x:f>IF(OR('Manual Data'!O118="Y",'Manual Data'!Q118="Y"),1,0)</x:f>
        <x:v>0</x:v>
      </x:c>
      <x:c r="D118" s="25" t="n">
        <x:f>IF(AND('Manual Data'!J118="Y",'Manual Data'!K118="Y",'Manual Data'!L118="Y",'Manual Data'!M118="Y"),1,0)</x:f>
        <x:v>0</x:v>
      </x:c>
      <x:c r="E118" s="25" t="n">
        <x:f>IF(OR('Manual Data'!AS118="Y",'Manual Data'!AT118="Y",'Manual Data'!AU118="Y",'Manual Data'!AV118="Y",'Manual Data'!AW118="Y"),1,0)</x:f>
        <x:v>1</x:v>
      </x:c>
      <x:c r="F118" s="25" t="n">
        <x:f>IF(OR('Manual Data'!AB118="Y",'Manual Data'!AC118="Y",'Manual Data'!AD118="Y",'Manual Data'!AE118="Y",'Manual Data'!AF118="Y"),1,0)</x:f>
        <x:v>1</x:v>
      </x:c>
      <x:c r="G118" s="25" t="n">
        <x:f>IF(OR('Manual Data'!AN118="Y",'Manual Data'!AO118="Y",'Manual Data'!AP118="Y",'Manual Data'!AQ118="Y"),1,0)</x:f>
        <x:v>1</x:v>
      </x:c>
      <x:c r="H118" s="25" t="n">
        <x:f>IF(OR('Manual Data'!R118="Y",'Manual Data'!S118="Y"),1,0)</x:f>
        <x:v>1</x:v>
      </x:c>
      <x:c r="I118" s="25" t="n">
        <x:f>IF(OR('Manual Data'!AO118="Y",'Manual Data'!AT118="Y"),1,0)</x:f>
        <x:v>1</x:v>
      </x:c>
      <x:c r="J118" s="25" t="n">
        <x:f>IF(OR('Manual Data'!AN118="Y",'Manual Data'!AS118="Y"),1,0)</x:f>
        <x:v>0</x:v>
      </x:c>
      <x:c r="K118" s="25" t="n">
        <x:f>IF(AND('Manual Data'!U118="Y",'Manual Data'!T118="Y",'Manual Data'!V118="Y"),1,0)</x:f>
        <x:v>1</x:v>
      </x:c>
      <x:c r="L118" s="25" t="n">
        <x:f>IF(AND('Manual Data'!M118="N",'Manual Data'!L118="N"),1,0)</x:f>
        <x:v>1</x:v>
      </x:c>
      <x:c r="M118" s="25" t="n">
        <x:f>IF(OR('Manual Data'!Y118="Y",'Manual Data'!Z118="Y"),1,0)</x:f>
        <x:v>0</x:v>
      </x:c>
      <x:c r="N118" s="25" t="n">
        <x:f>IF(AND('Manual Data'!H118="Y",'Manual Data'!I118="Y",E118=1),1,0)</x:f>
        <x:v>1</x:v>
      </x:c>
      <x:c r="O118" s="25" t="n">
        <x:f>IF(AND('Manual Data'!H118="Y",D118=1,E118=1),1,0)</x:f>
        <x:v>0</x:v>
      </x:c>
      <x:c r="P118" s="25" t="n">
        <x:f>IF(AND(O118=1,C118=1),1,0)</x:f>
        <x:v>0</x:v>
      </x:c>
      <x:c r="Q118" s="25" t="n">
        <x:f>IF(AND('Manual Data'!B118="Non-surgical",'Manual Data'!I118="Y",C118=1,J118=1,E118=1),1,0)</x:f>
        <x:v>0</x:v>
      </x:c>
      <x:c r="R118" s="25" t="n">
        <x:f>IF(AND(Q118=1,D118=0),1,0)</x:f>
        <x:v>0</x:v>
      </x:c>
      <x:c r="S118" s="25" t="n">
        <x:f>IF(AND(Q118=1,D118=1),1,0)</x:f>
        <x:v>0</x:v>
      </x:c>
      <x:c r="T118" s="25" t="n">
        <x:f>IF(AND(Q118=1,L118=1),1,0)</x:f>
        <x:v>0</x:v>
      </x:c>
      <x:c r="U118" s="25" t="n">
        <x:f>IF(AND(Q118=1,'Manual Data'!T118="N"),1,0)</x:f>
        <x:v>0</x:v>
      </x:c>
      <x:c r="V118" s="25" t="n">
        <x:f>IF(AND(OR('Manual Data'!B118="Surgical",'Manual Data'!B118="Mixed"),'Manual Data'!I118="Y",I118=1,E118=1),1,0)</x:f>
        <x:v>1</x:v>
      </x:c>
      <x:c r="W118" s="25" t="n">
        <x:f>IF(AND(V118=1,H118=0),1,0)</x:f>
        <x:v>0</x:v>
      </x:c>
      <x:c r="X118" s="25" t="n">
        <x:f>IF(AND('Manual Data'!X118="Y",'Manual Data'!G118="N"),1,0)</x:f>
        <x:v>0</x:v>
      </x:c>
      <x:c r="Y118" s="25" t="n">
        <x:f>IF(AND('Manual Data'!U118="Y",'Manual Data'!V118="N"),1,0)</x:f>
        <x:v>0</x:v>
      </x:c>
      <x:c r="Z118" s="25" t="n">
        <x:f>IF('Manual Data'!U118="N",1,0)</x:f>
        <x:v>0</x:v>
      </x:c>
      <x:c r="AA118" s="25" t="n">
        <x:f>IF(AND('Manual Data'!AB118="N",'Manual Data'!AC118="N"),1,0)</x:f>
        <x:v>1</x:v>
      </x:c>
      <x:c r="AB118" s="25" t="n">
        <x:f>IF(AND(D118=1,E118=1),1,0)</x:f>
        <x:v>0</x:v>
      </x:c>
      <x:c r="AC118" s="25" t="n">
        <x:f>IF(AND(D118=0,E118=1),1,0)</x:f>
        <x:v>1</x:v>
      </x:c>
      <x:c r="AD118" s="25" t="n">
        <x:f>IF(AND(D118=1,E118=0),1,0)</x:f>
        <x:v>0</x:v>
      </x:c>
      <x:c r="AE118" s="25" t="n">
        <x:f>IF(AND(D118=0,E118=0),1,0)</x:f>
        <x:v>0</x:v>
      </x:c>
      <x:c r="AF118" s="25" t="n">
        <x:f>IF(AND(H118=1,I118=1),1,0)</x:f>
        <x:v>1</x:v>
      </x:c>
      <x:c r="AG118" s="25" t="n">
        <x:f>IF(AND(H118=0,I118=1),1,0)</x:f>
        <x:v>0</x:v>
      </x:c>
      <x:c r="AH118" s="25" t="n">
        <x:f>IF(AND('Manual Data'!J118="Y",'Manual Data'!M118="N"),1,0)</x:f>
        <x:v>1</x:v>
      </x:c>
      <x:c r="AI118" s="25" t="n">
        <x:f>IF(AND('Manual Data'!J118="Y",'Manual Data'!L118="N"),1,0)</x:f>
        <x:v>1</x:v>
      </x:c>
      <x:c r="AJ118" s="25" t="n">
        <x:f>IF(AND('Manual Data'!O118="N",'Manual Data'!Q118="N"),1,0)</x:f>
        <x:v>1</x:v>
      </x:c>
      <x:c r="AK118" s="25" t="n">
        <x:f>IF(AND('Manual Data'!J118="Y",'Manual Data'!K118="Y"),1,0)</x:f>
        <x:v>1</x:v>
      </x:c>
      <x:c r="AL118" s="25" t="n">
        <x:f>IF(AND('Manual Data'!J118="Y",'Manual Data'!K118="Y",'Manual Data'!L118="Y"),1,0)</x:f>
        <x:v>0</x:v>
      </x:c>
      <x:c r="AM118" s="25" t="n">
        <x:f>IF(AND(D118=1,'Manual Data'!N118="Y"),1,0)</x:f>
        <x:v>0</x:v>
      </x:c>
    </x:row>
    <x:row r="119">
      <x:c r="A119" s="24" t="str">
        <x:f>'Manual Data'!A119</x:f>
        <x:v>115</x:v>
      </x:c>
      <x:c r="B119" s="25" t="str">
        <x:f>'Manual Data'!B119</x:f>
        <x:v>Non-surgical</x:v>
      </x:c>
      <x:c r="C119" s="25" t="n">
        <x:f>IF(OR('Manual Data'!O119="Y",'Manual Data'!Q119="Y"),1,0)</x:f>
        <x:v>1</x:v>
      </x:c>
      <x:c r="D119" s="25" t="n">
        <x:f>IF(AND('Manual Data'!J119="Y",'Manual Data'!K119="Y",'Manual Data'!L119="Y",'Manual Data'!M119="Y"),1,0)</x:f>
        <x:v>0</x:v>
      </x:c>
      <x:c r="E119" s="25" t="n">
        <x:f>IF(OR('Manual Data'!AS119="Y",'Manual Data'!AT119="Y",'Manual Data'!AU119="Y",'Manual Data'!AV119="Y",'Manual Data'!AW119="Y"),1,0)</x:f>
        <x:v>1</x:v>
      </x:c>
      <x:c r="F119" s="25" t="n">
        <x:f>IF(OR('Manual Data'!AB119="Y",'Manual Data'!AC119="Y",'Manual Data'!AD119="Y",'Manual Data'!AE119="Y",'Manual Data'!AF119="Y"),1,0)</x:f>
        <x:v>1</x:v>
      </x:c>
      <x:c r="G119" s="25" t="n">
        <x:f>IF(OR('Manual Data'!AN119="Y",'Manual Data'!AO119="Y",'Manual Data'!AP119="Y",'Manual Data'!AQ119="Y"),1,0)</x:f>
        <x:v>1</x:v>
      </x:c>
      <x:c r="H119" s="25" t="n">
        <x:f>IF(OR('Manual Data'!R119="Y",'Manual Data'!S119="Y"),1,0)</x:f>
        <x:v>0</x:v>
      </x:c>
      <x:c r="I119" s="25" t="n">
        <x:f>IF(OR('Manual Data'!AO119="Y",'Manual Data'!AT119="Y"),1,0)</x:f>
        <x:v>0</x:v>
      </x:c>
      <x:c r="J119" s="25" t="n">
        <x:f>IF(OR('Manual Data'!AN119="Y",'Manual Data'!AS119="Y"),1,0)</x:f>
        <x:v>1</x:v>
      </x:c>
      <x:c r="K119" s="25" t="n">
        <x:f>IF(AND('Manual Data'!U119="Y",'Manual Data'!T119="Y",'Manual Data'!V119="Y"),1,0)</x:f>
        <x:v>0</x:v>
      </x:c>
      <x:c r="L119" s="25" t="n">
        <x:f>IF(AND('Manual Data'!M119="N",'Manual Data'!L119="N"),1,0)</x:f>
        <x:v>1</x:v>
      </x:c>
      <x:c r="M119" s="25" t="n">
        <x:f>IF(OR('Manual Data'!Y119="Y",'Manual Data'!Z119="Y"),1,0)</x:f>
        <x:v>0</x:v>
      </x:c>
      <x:c r="N119" s="25" t="n">
        <x:f>IF(AND('Manual Data'!H119="Y",'Manual Data'!I119="Y",E119=1),1,0)</x:f>
        <x:v>0</x:v>
      </x:c>
      <x:c r="O119" s="25" t="n">
        <x:f>IF(AND('Manual Data'!H119="Y",D119=1,E119=1),1,0)</x:f>
        <x:v>0</x:v>
      </x:c>
      <x:c r="P119" s="25" t="n">
        <x:f>IF(AND(O119=1,C119=1),1,0)</x:f>
        <x:v>0</x:v>
      </x:c>
      <x:c r="Q119" s="25" t="n">
        <x:f>IF(AND('Manual Data'!B119="Non-surgical",'Manual Data'!I119="Y",C119=1,J119=1,E119=1),1,0)</x:f>
        <x:v>0</x:v>
      </x:c>
      <x:c r="R119" s="25" t="n">
        <x:f>IF(AND(Q119=1,D119=0),1,0)</x:f>
        <x:v>0</x:v>
      </x:c>
      <x:c r="S119" s="25" t="n">
        <x:f>IF(AND(Q119=1,D119=1),1,0)</x:f>
        <x:v>0</x:v>
      </x:c>
      <x:c r="T119" s="25" t="n">
        <x:f>IF(AND(Q119=1,L119=1),1,0)</x:f>
        <x:v>0</x:v>
      </x:c>
      <x:c r="U119" s="25" t="n">
        <x:f>IF(AND(Q119=1,'Manual Data'!T119="N"),1,0)</x:f>
        <x:v>0</x:v>
      </x:c>
      <x:c r="V119" s="25" t="n">
        <x:f>IF(AND(OR('Manual Data'!B119="Surgical",'Manual Data'!B119="Mixed"),'Manual Data'!I119="Y",I119=1,E119=1),1,0)</x:f>
        <x:v>0</x:v>
      </x:c>
      <x:c r="W119" s="25" t="n">
        <x:f>IF(AND(V119=1,H119=0),1,0)</x:f>
        <x:v>0</x:v>
      </x:c>
      <x:c r="X119" s="25" t="n">
        <x:f>IF(AND('Manual Data'!X119="Y",'Manual Data'!G119="N"),1,0)</x:f>
        <x:v>1</x:v>
      </x:c>
      <x:c r="Y119" s="25" t="n">
        <x:f>IF(AND('Manual Data'!U119="Y",'Manual Data'!V119="N"),1,0)</x:f>
        <x:v>1</x:v>
      </x:c>
      <x:c r="Z119" s="25" t="n">
        <x:f>IF('Manual Data'!U119="N",1,0)</x:f>
        <x:v>0</x:v>
      </x:c>
      <x:c r="AA119" s="25" t="n">
        <x:f>IF(AND('Manual Data'!AB119="N",'Manual Data'!AC119="N"),1,0)</x:f>
        <x:v>1</x:v>
      </x:c>
      <x:c r="AB119" s="25" t="n">
        <x:f>IF(AND(D119=1,E119=1),1,0)</x:f>
        <x:v>0</x:v>
      </x:c>
      <x:c r="AC119" s="25" t="n">
        <x:f>IF(AND(D119=0,E119=1),1,0)</x:f>
        <x:v>1</x:v>
      </x:c>
      <x:c r="AD119" s="25" t="n">
        <x:f>IF(AND(D119=1,E119=0),1,0)</x:f>
        <x:v>0</x:v>
      </x:c>
      <x:c r="AE119" s="25" t="n">
        <x:f>IF(AND(D119=0,E119=0),1,0)</x:f>
        <x:v>0</x:v>
      </x:c>
      <x:c r="AF119" s="25" t="n">
        <x:f>IF(AND(H119=1,I119=1),1,0)</x:f>
        <x:v>0</x:v>
      </x:c>
      <x:c r="AG119" s="25" t="n">
        <x:f>IF(AND(H119=0,I119=1),1,0)</x:f>
        <x:v>0</x:v>
      </x:c>
      <x:c r="AH119" s="25" t="n">
        <x:f>IF(AND('Manual Data'!J119="Y",'Manual Data'!M119="N"),1,0)</x:f>
        <x:v>1</x:v>
      </x:c>
      <x:c r="AI119" s="25" t="n">
        <x:f>IF(AND('Manual Data'!J119="Y",'Manual Data'!L119="N"),1,0)</x:f>
        <x:v>1</x:v>
      </x:c>
      <x:c r="AJ119" s="25" t="n">
        <x:f>IF(AND('Manual Data'!O119="N",'Manual Data'!Q119="N"),1,0)</x:f>
        <x:v>0</x:v>
      </x:c>
      <x:c r="AK119" s="25" t="n">
        <x:f>IF(AND('Manual Data'!J119="Y",'Manual Data'!K119="Y"),1,0)</x:f>
        <x:v>0</x:v>
      </x:c>
      <x:c r="AL119" s="25" t="n">
        <x:f>IF(AND('Manual Data'!J119="Y",'Manual Data'!K119="Y",'Manual Data'!L119="Y"),1,0)</x:f>
        <x:v>0</x:v>
      </x:c>
      <x:c r="AM119" s="25" t="n">
        <x:f>IF(AND(D119=1,'Manual Data'!N119="Y"),1,0)</x:f>
        <x:v>0</x:v>
      </x:c>
    </x:row>
    <x:row r="120">
      <x:c r="A120" s="24" t="str">
        <x:f>'Manual Data'!A120</x:f>
        <x:v>116</x:v>
      </x:c>
      <x:c r="B120" s="25" t="str">
        <x:f>'Manual Data'!B120</x:f>
        <x:v>Non-surgical</x:v>
      </x:c>
      <x:c r="C120" s="25" t="n">
        <x:f>IF(OR('Manual Data'!O120="Y",'Manual Data'!Q120="Y"),1,0)</x:f>
        <x:v>1</x:v>
      </x:c>
      <x:c r="D120" s="25" t="n">
        <x:f>IF(AND('Manual Data'!J120="Y",'Manual Data'!K120="Y",'Manual Data'!L120="Y",'Manual Data'!M120="Y"),1,0)</x:f>
        <x:v>0</x:v>
      </x:c>
      <x:c r="E120" s="25" t="n">
        <x:f>IF(OR('Manual Data'!AS120="Y",'Manual Data'!AT120="Y",'Manual Data'!AU120="Y",'Manual Data'!AV120="Y",'Manual Data'!AW120="Y"),1,0)</x:f>
        <x:v>0</x:v>
      </x:c>
      <x:c r="F120" s="25" t="n">
        <x:f>IF(OR('Manual Data'!AB120="Y",'Manual Data'!AC120="Y",'Manual Data'!AD120="Y",'Manual Data'!AE120="Y",'Manual Data'!AF120="Y"),1,0)</x:f>
        <x:v>1</x:v>
      </x:c>
      <x:c r="G120" s="25" t="n">
        <x:f>IF(OR('Manual Data'!AN120="Y",'Manual Data'!AO120="Y",'Manual Data'!AP120="Y",'Manual Data'!AQ120="Y"),1,0)</x:f>
        <x:v>0</x:v>
      </x:c>
      <x:c r="H120" s="25" t="n">
        <x:f>IF(OR('Manual Data'!R120="Y",'Manual Data'!S120="Y"),1,0)</x:f>
        <x:v>0</x:v>
      </x:c>
      <x:c r="I120" s="25" t="n">
        <x:f>IF(OR('Manual Data'!AO120="Y",'Manual Data'!AT120="Y"),1,0)</x:f>
        <x:v>0</x:v>
      </x:c>
      <x:c r="J120" s="25" t="n">
        <x:f>IF(OR('Manual Data'!AN120="Y",'Manual Data'!AS120="Y"),1,0)</x:f>
        <x:v>0</x:v>
      </x:c>
      <x:c r="K120" s="25" t="n">
        <x:f>IF(AND('Manual Data'!U120="Y",'Manual Data'!T120="Y",'Manual Data'!V120="Y"),1,0)</x:f>
        <x:v>0</x:v>
      </x:c>
      <x:c r="L120" s="25" t="n">
        <x:f>IF(AND('Manual Data'!M120="N",'Manual Data'!L120="N"),1,0)</x:f>
        <x:v>1</x:v>
      </x:c>
      <x:c r="M120" s="25" t="n">
        <x:f>IF(OR('Manual Data'!Y120="Y",'Manual Data'!Z120="Y"),1,0)</x:f>
        <x:v>1</x:v>
      </x:c>
      <x:c r="N120" s="25" t="n">
        <x:f>IF(AND('Manual Data'!H120="Y",'Manual Data'!I120="Y",E120=1),1,0)</x:f>
        <x:v>0</x:v>
      </x:c>
      <x:c r="O120" s="25" t="n">
        <x:f>IF(AND('Manual Data'!H120="Y",D120=1,E120=1),1,0)</x:f>
        <x:v>0</x:v>
      </x:c>
      <x:c r="P120" s="25" t="n">
        <x:f>IF(AND(O120=1,C120=1),1,0)</x:f>
        <x:v>0</x:v>
      </x:c>
      <x:c r="Q120" s="25" t="n">
        <x:f>IF(AND('Manual Data'!B120="Non-surgical",'Manual Data'!I120="Y",C120=1,J120=1,E120=1),1,0)</x:f>
        <x:v>0</x:v>
      </x:c>
      <x:c r="R120" s="25" t="n">
        <x:f>IF(AND(Q120=1,D120=0),1,0)</x:f>
        <x:v>0</x:v>
      </x:c>
      <x:c r="S120" s="25" t="n">
        <x:f>IF(AND(Q120=1,D120=1),1,0)</x:f>
        <x:v>0</x:v>
      </x:c>
      <x:c r="T120" s="25" t="n">
        <x:f>IF(AND(Q120=1,L120=1),1,0)</x:f>
        <x:v>0</x:v>
      </x:c>
      <x:c r="U120" s="25" t="n">
        <x:f>IF(AND(Q120=1,'Manual Data'!T120="N"),1,0)</x:f>
        <x:v>0</x:v>
      </x:c>
      <x:c r="V120" s="25" t="n">
        <x:f>IF(AND(OR('Manual Data'!B120="Surgical",'Manual Data'!B120="Mixed"),'Manual Data'!I120="Y",I120=1,E120=1),1,0)</x:f>
        <x:v>0</x:v>
      </x:c>
      <x:c r="W120" s="25" t="n">
        <x:f>IF(AND(V120=1,H120=0),1,0)</x:f>
        <x:v>0</x:v>
      </x:c>
      <x:c r="X120" s="25" t="n">
        <x:f>IF(AND('Manual Data'!X120="Y",'Manual Data'!G120="N"),1,0)</x:f>
        <x:v>1</x:v>
      </x:c>
      <x:c r="Y120" s="25" t="n">
        <x:f>IF(AND('Manual Data'!U120="Y",'Manual Data'!V120="N"),1,0)</x:f>
        <x:v>0</x:v>
      </x:c>
      <x:c r="Z120" s="25" t="n">
        <x:f>IF('Manual Data'!U120="N",1,0)</x:f>
        <x:v>1</x:v>
      </x:c>
      <x:c r="AA120" s="25" t="n">
        <x:f>IF(AND('Manual Data'!AB120="N",'Manual Data'!AC120="N"),1,0)</x:f>
        <x:v>0</x:v>
      </x:c>
      <x:c r="AB120" s="25" t="n">
        <x:f>IF(AND(D120=1,E120=1),1,0)</x:f>
        <x:v>0</x:v>
      </x:c>
      <x:c r="AC120" s="25" t="n">
        <x:f>IF(AND(D120=0,E120=1),1,0)</x:f>
        <x:v>0</x:v>
      </x:c>
      <x:c r="AD120" s="25" t="n">
        <x:f>IF(AND(D120=1,E120=0),1,0)</x:f>
        <x:v>0</x:v>
      </x:c>
      <x:c r="AE120" s="25" t="n">
        <x:f>IF(AND(D120=0,E120=0),1,0)</x:f>
        <x:v>1</x:v>
      </x:c>
      <x:c r="AF120" s="25" t="n">
        <x:f>IF(AND(H120=1,I120=1),1,0)</x:f>
        <x:v>0</x:v>
      </x:c>
      <x:c r="AG120" s="25" t="n">
        <x:f>IF(AND(H120=0,I120=1),1,0)</x:f>
        <x:v>0</x:v>
      </x:c>
      <x:c r="AH120" s="25" t="n">
        <x:f>IF(AND('Manual Data'!J120="Y",'Manual Data'!M120="N"),1,0)</x:f>
        <x:v>0</x:v>
      </x:c>
      <x:c r="AI120" s="25" t="n">
        <x:f>IF(AND('Manual Data'!J120="Y",'Manual Data'!L120="N"),1,0)</x:f>
        <x:v>0</x:v>
      </x:c>
      <x:c r="AJ120" s="25" t="n">
        <x:f>IF(AND('Manual Data'!O120="N",'Manual Data'!Q120="N"),1,0)</x:f>
        <x:v>0</x:v>
      </x:c>
      <x:c r="AK120" s="25" t="n">
        <x:f>IF(AND('Manual Data'!J120="Y",'Manual Data'!K120="Y"),1,0)</x:f>
        <x:v>0</x:v>
      </x:c>
      <x:c r="AL120" s="25" t="n">
        <x:f>IF(AND('Manual Data'!J120="Y",'Manual Data'!K120="Y",'Manual Data'!L120="Y"),1,0)</x:f>
        <x:v>0</x:v>
      </x:c>
      <x:c r="AM120" s="25" t="n">
        <x:f>IF(AND(D120=1,'Manual Data'!N120="Y"),1,0)</x:f>
        <x:v>0</x:v>
      </x:c>
    </x:row>
    <x:row r="121">
      <x:c r="A121" s="24" t="str">
        <x:f>'Manual Data'!A121</x:f>
        <x:v>117</x:v>
      </x:c>
      <x:c r="B121" s="25" t="str">
        <x:f>'Manual Data'!B121</x:f>
        <x:v>Non-surgical</x:v>
      </x:c>
      <x:c r="C121" s="25" t="n">
        <x:f>IF(OR('Manual Data'!O121="Y",'Manual Data'!Q121="Y"),1,0)</x:f>
        <x:v>1</x:v>
      </x:c>
      <x:c r="D121" s="25" t="n">
        <x:f>IF(AND('Manual Data'!J121="Y",'Manual Data'!K121="Y",'Manual Data'!L121="Y",'Manual Data'!M121="Y"),1,0)</x:f>
        <x:v>0</x:v>
      </x:c>
      <x:c r="E121" s="25" t="n">
        <x:f>IF(OR('Manual Data'!AS121="Y",'Manual Data'!AT121="Y",'Manual Data'!AU121="Y",'Manual Data'!AV121="Y",'Manual Data'!AW121="Y"),1,0)</x:f>
        <x:v>1</x:v>
      </x:c>
      <x:c r="F121" s="25" t="n">
        <x:f>IF(OR('Manual Data'!AB121="Y",'Manual Data'!AC121="Y",'Manual Data'!AD121="Y",'Manual Data'!AE121="Y",'Manual Data'!AF121="Y"),1,0)</x:f>
        <x:v>1</x:v>
      </x:c>
      <x:c r="G121" s="25" t="n">
        <x:f>IF(OR('Manual Data'!AN121="Y",'Manual Data'!AO121="Y",'Manual Data'!AP121="Y",'Manual Data'!AQ121="Y"),1,0)</x:f>
        <x:v>1</x:v>
      </x:c>
      <x:c r="H121" s="25" t="n">
        <x:f>IF(OR('Manual Data'!R121="Y",'Manual Data'!S121="Y"),1,0)</x:f>
        <x:v>0</x:v>
      </x:c>
      <x:c r="I121" s="25" t="n">
        <x:f>IF(OR('Manual Data'!AO121="Y",'Manual Data'!AT121="Y"),1,0)</x:f>
        <x:v>0</x:v>
      </x:c>
      <x:c r="J121" s="25" t="n">
        <x:f>IF(OR('Manual Data'!AN121="Y",'Manual Data'!AS121="Y"),1,0)</x:f>
        <x:v>1</x:v>
      </x:c>
      <x:c r="K121" s="25" t="n">
        <x:f>IF(AND('Manual Data'!U121="Y",'Manual Data'!T121="Y",'Manual Data'!V121="Y"),1,0)</x:f>
        <x:v>1</x:v>
      </x:c>
      <x:c r="L121" s="25" t="n">
        <x:f>IF(AND('Manual Data'!M121="N",'Manual Data'!L121="N"),1,0)</x:f>
        <x:v>1</x:v>
      </x:c>
      <x:c r="M121" s="25" t="n">
        <x:f>IF(OR('Manual Data'!Y121="Y",'Manual Data'!Z121="Y"),1,0)</x:f>
        <x:v>0</x:v>
      </x:c>
      <x:c r="N121" s="25" t="n">
        <x:f>IF(AND('Manual Data'!H121="Y",'Manual Data'!I121="Y",E121=1),1,0)</x:f>
        <x:v>0</x:v>
      </x:c>
      <x:c r="O121" s="25" t="n">
        <x:f>IF(AND('Manual Data'!H121="Y",D121=1,E121=1),1,0)</x:f>
        <x:v>0</x:v>
      </x:c>
      <x:c r="P121" s="25" t="n">
        <x:f>IF(AND(O121=1,C121=1),1,0)</x:f>
        <x:v>0</x:v>
      </x:c>
      <x:c r="Q121" s="25" t="n">
        <x:f>IF(AND('Manual Data'!B121="Non-surgical",'Manual Data'!I121="Y",C121=1,J121=1,E121=1),1,0)</x:f>
        <x:v>1</x:v>
      </x:c>
      <x:c r="R121" s="25" t="n">
        <x:f>IF(AND(Q121=1,D121=0),1,0)</x:f>
        <x:v>1</x:v>
      </x:c>
      <x:c r="S121" s="25" t="n">
        <x:f>IF(AND(Q121=1,D121=1),1,0)</x:f>
        <x:v>0</x:v>
      </x:c>
      <x:c r="T121" s="25" t="n">
        <x:f>IF(AND(Q121=1,L121=1),1,0)</x:f>
        <x:v>1</x:v>
      </x:c>
      <x:c r="U121" s="25" t="n">
        <x:f>IF(AND(Q121=1,'Manual Data'!T121="N"),1,0)</x:f>
        <x:v>0</x:v>
      </x:c>
      <x:c r="V121" s="25" t="n">
        <x:f>IF(AND(OR('Manual Data'!B121="Surgical",'Manual Data'!B121="Mixed"),'Manual Data'!I121="Y",I121=1,E121=1),1,0)</x:f>
        <x:v>0</x:v>
      </x:c>
      <x:c r="W121" s="25" t="n">
        <x:f>IF(AND(V121=1,H121=0),1,0)</x:f>
        <x:v>0</x:v>
      </x:c>
      <x:c r="X121" s="25" t="n">
        <x:f>IF(AND('Manual Data'!X121="Y",'Manual Data'!G121="N"),1,0)</x:f>
        <x:v>1</x:v>
      </x:c>
      <x:c r="Y121" s="25" t="n">
        <x:f>IF(AND('Manual Data'!U121="Y",'Manual Data'!V121="N"),1,0)</x:f>
        <x:v>0</x:v>
      </x:c>
      <x:c r="Z121" s="25" t="n">
        <x:f>IF('Manual Data'!U121="N",1,0)</x:f>
        <x:v>0</x:v>
      </x:c>
      <x:c r="AA121" s="25" t="n">
        <x:f>IF(AND('Manual Data'!AB121="N",'Manual Data'!AC121="N"),1,0)</x:f>
        <x:v>0</x:v>
      </x:c>
      <x:c r="AB121" s="25" t="n">
        <x:f>IF(AND(D121=1,E121=1),1,0)</x:f>
        <x:v>0</x:v>
      </x:c>
      <x:c r="AC121" s="25" t="n">
        <x:f>IF(AND(D121=0,E121=1),1,0)</x:f>
        <x:v>1</x:v>
      </x:c>
      <x:c r="AD121" s="25" t="n">
        <x:f>IF(AND(D121=1,E121=0),1,0)</x:f>
        <x:v>0</x:v>
      </x:c>
      <x:c r="AE121" s="25" t="n">
        <x:f>IF(AND(D121=0,E121=0),1,0)</x:f>
        <x:v>0</x:v>
      </x:c>
      <x:c r="AF121" s="25" t="n">
        <x:f>IF(AND(H121=1,I121=1),1,0)</x:f>
        <x:v>0</x:v>
      </x:c>
      <x:c r="AG121" s="25" t="n">
        <x:f>IF(AND(H121=0,I121=1),1,0)</x:f>
        <x:v>0</x:v>
      </x:c>
      <x:c r="AH121" s="25" t="n">
        <x:f>IF(AND('Manual Data'!J121="Y",'Manual Data'!M121="N"),1,0)</x:f>
        <x:v>1</x:v>
      </x:c>
      <x:c r="AI121" s="25" t="n">
        <x:f>IF(AND('Manual Data'!J121="Y",'Manual Data'!L121="N"),1,0)</x:f>
        <x:v>1</x:v>
      </x:c>
      <x:c r="AJ121" s="25" t="n">
        <x:f>IF(AND('Manual Data'!O121="N",'Manual Data'!Q121="N"),1,0)</x:f>
        <x:v>0</x:v>
      </x:c>
      <x:c r="AK121" s="25" t="n">
        <x:f>IF(AND('Manual Data'!J121="Y",'Manual Data'!K121="Y"),1,0)</x:f>
        <x:v>1</x:v>
      </x:c>
      <x:c r="AL121" s="25" t="n">
        <x:f>IF(AND('Manual Data'!J121="Y",'Manual Data'!K121="Y",'Manual Data'!L121="Y"),1,0)</x:f>
        <x:v>0</x:v>
      </x:c>
      <x:c r="AM121" s="25" t="n">
        <x:f>IF(AND(D121=1,'Manual Data'!N121="Y"),1,0)</x:f>
        <x:v>0</x:v>
      </x:c>
    </x:row>
    <x:row r="122">
      <x:c r="A122" s="24" t="str">
        <x:f>'Manual Data'!A122</x:f>
        <x:v>118</x:v>
      </x:c>
      <x:c r="B122" s="25" t="str">
        <x:f>'Manual Data'!B122</x:f>
        <x:v>Non-surgical</x:v>
      </x:c>
      <x:c r="C122" s="25" t="n">
        <x:f>IF(OR('Manual Data'!O122="Y",'Manual Data'!Q122="Y"),1,0)</x:f>
        <x:v>1</x:v>
      </x:c>
      <x:c r="D122" s="25" t="n">
        <x:f>IF(AND('Manual Data'!J122="Y",'Manual Data'!K122="Y",'Manual Data'!L122="Y",'Manual Data'!M122="Y"),1,0)</x:f>
        <x:v>1</x:v>
      </x:c>
      <x:c r="E122" s="25" t="n">
        <x:f>IF(OR('Manual Data'!AS122="Y",'Manual Data'!AT122="Y",'Manual Data'!AU122="Y",'Manual Data'!AV122="Y",'Manual Data'!AW122="Y"),1,0)</x:f>
        <x:v>1</x:v>
      </x:c>
      <x:c r="F122" s="25" t="n">
        <x:f>IF(OR('Manual Data'!AB122="Y",'Manual Data'!AC122="Y",'Manual Data'!AD122="Y",'Manual Data'!AE122="Y",'Manual Data'!AF122="Y"),1,0)</x:f>
        <x:v>1</x:v>
      </x:c>
      <x:c r="G122" s="25" t="n">
        <x:f>IF(OR('Manual Data'!AN122="Y",'Manual Data'!AO122="Y",'Manual Data'!AP122="Y",'Manual Data'!AQ122="Y"),1,0)</x:f>
        <x:v>1</x:v>
      </x:c>
      <x:c r="H122" s="25" t="n">
        <x:f>IF(OR('Manual Data'!R122="Y",'Manual Data'!S122="Y"),1,0)</x:f>
        <x:v>0</x:v>
      </x:c>
      <x:c r="I122" s="25" t="n">
        <x:f>IF(OR('Manual Data'!AO122="Y",'Manual Data'!AT122="Y"),1,0)</x:f>
        <x:v>0</x:v>
      </x:c>
      <x:c r="J122" s="25" t="n">
        <x:f>IF(OR('Manual Data'!AN122="Y",'Manual Data'!AS122="Y"),1,0)</x:f>
        <x:v>1</x:v>
      </x:c>
      <x:c r="K122" s="25" t="n">
        <x:f>IF(AND('Manual Data'!U122="Y",'Manual Data'!T122="Y",'Manual Data'!V122="Y"),1,0)</x:f>
        <x:v>0</x:v>
      </x:c>
      <x:c r="L122" s="25" t="n">
        <x:f>IF(AND('Manual Data'!M122="N",'Manual Data'!L122="N"),1,0)</x:f>
        <x:v>0</x:v>
      </x:c>
      <x:c r="M122" s="25" t="n">
        <x:f>IF(OR('Manual Data'!Y122="Y",'Manual Data'!Z122="Y"),1,0)</x:f>
        <x:v>0</x:v>
      </x:c>
      <x:c r="N122" s="25" t="n">
        <x:f>IF(AND('Manual Data'!H122="Y",'Manual Data'!I122="Y",E122=1),1,0)</x:f>
        <x:v>0</x:v>
      </x:c>
      <x:c r="O122" s="25" t="n">
        <x:f>IF(AND('Manual Data'!H122="Y",D122=1,E122=1),1,0)</x:f>
        <x:v>0</x:v>
      </x:c>
      <x:c r="P122" s="25" t="n">
        <x:f>IF(AND(O122=1,C122=1),1,0)</x:f>
        <x:v>0</x:v>
      </x:c>
      <x:c r="Q122" s="25" t="n">
        <x:f>IF(AND('Manual Data'!B122="Non-surgical",'Manual Data'!I122="Y",C122=1,J122=1,E122=1),1,0)</x:f>
        <x:v>1</x:v>
      </x:c>
      <x:c r="R122" s="25" t="n">
        <x:f>IF(AND(Q122=1,D122=0),1,0)</x:f>
        <x:v>0</x:v>
      </x:c>
      <x:c r="S122" s="25" t="n">
        <x:f>IF(AND(Q122=1,D122=1),1,0)</x:f>
        <x:v>1</x:v>
      </x:c>
      <x:c r="T122" s="25" t="n">
        <x:f>IF(AND(Q122=1,L122=1),1,0)</x:f>
        <x:v>0</x:v>
      </x:c>
      <x:c r="U122" s="25" t="n">
        <x:f>IF(AND(Q122=1,'Manual Data'!T122="N"),1,0)</x:f>
        <x:v>0</x:v>
      </x:c>
      <x:c r="V122" s="25" t="n">
        <x:f>IF(AND(OR('Manual Data'!B122="Surgical",'Manual Data'!B122="Mixed"),'Manual Data'!I122="Y",I122=1,E122=1),1,0)</x:f>
        <x:v>0</x:v>
      </x:c>
      <x:c r="W122" s="25" t="n">
        <x:f>IF(AND(V122=1,H122=0),1,0)</x:f>
        <x:v>0</x:v>
      </x:c>
      <x:c r="X122" s="25" t="n">
        <x:f>IF(AND('Manual Data'!X122="Y",'Manual Data'!G122="N"),1,0)</x:f>
        <x:v>0</x:v>
      </x:c>
      <x:c r="Y122" s="25" t="n">
        <x:f>IF(AND('Manual Data'!U122="Y",'Manual Data'!V122="N"),1,0)</x:f>
        <x:v>1</x:v>
      </x:c>
      <x:c r="Z122" s="25" t="n">
        <x:f>IF('Manual Data'!U122="N",1,0)</x:f>
        <x:v>0</x:v>
      </x:c>
      <x:c r="AA122" s="25" t="n">
        <x:f>IF(AND('Manual Data'!AB122="N",'Manual Data'!AC122="N"),1,0)</x:f>
        <x:v>1</x:v>
      </x:c>
      <x:c r="AB122" s="25" t="n">
        <x:f>IF(AND(D122=1,E122=1),1,0)</x:f>
        <x:v>1</x:v>
      </x:c>
      <x:c r="AC122" s="25" t="n">
        <x:f>IF(AND(D122=0,E122=1),1,0)</x:f>
        <x:v>0</x:v>
      </x:c>
      <x:c r="AD122" s="25" t="n">
        <x:f>IF(AND(D122=1,E122=0),1,0)</x:f>
        <x:v>0</x:v>
      </x:c>
      <x:c r="AE122" s="25" t="n">
        <x:f>IF(AND(D122=0,E122=0),1,0)</x:f>
        <x:v>0</x:v>
      </x:c>
      <x:c r="AF122" s="25" t="n">
        <x:f>IF(AND(H122=1,I122=1),1,0)</x:f>
        <x:v>0</x:v>
      </x:c>
      <x:c r="AG122" s="25" t="n">
        <x:f>IF(AND(H122=0,I122=1),1,0)</x:f>
        <x:v>0</x:v>
      </x:c>
      <x:c r="AH122" s="25" t="n">
        <x:f>IF(AND('Manual Data'!J122="Y",'Manual Data'!M122="N"),1,0)</x:f>
        <x:v>0</x:v>
      </x:c>
      <x:c r="AI122" s="25" t="n">
        <x:f>IF(AND('Manual Data'!J122="Y",'Manual Data'!L122="N"),1,0)</x:f>
        <x:v>0</x:v>
      </x:c>
      <x:c r="AJ122" s="25" t="n">
        <x:f>IF(AND('Manual Data'!O122="N",'Manual Data'!Q122="N"),1,0)</x:f>
        <x:v>0</x:v>
      </x:c>
      <x:c r="AK122" s="25" t="n">
        <x:f>IF(AND('Manual Data'!J122="Y",'Manual Data'!K122="Y"),1,0)</x:f>
        <x:v>1</x:v>
      </x:c>
      <x:c r="AL122" s="25" t="n">
        <x:f>IF(AND('Manual Data'!J122="Y",'Manual Data'!K122="Y",'Manual Data'!L122="Y"),1,0)</x:f>
        <x:v>1</x:v>
      </x:c>
      <x:c r="AM122" s="25" t="n">
        <x:f>IF(AND(D122=1,'Manual Data'!N122="Y"),1,0)</x:f>
        <x:v>1</x:v>
      </x:c>
    </x:row>
    <x:row r="123">
      <x:c r="A123" s="24" t="str">
        <x:f>'Manual Data'!A123</x:f>
        <x:v>119</x:v>
      </x:c>
      <x:c r="B123" s="25" t="str">
        <x:f>'Manual Data'!B123</x:f>
        <x:v>Surgical</x:v>
      </x:c>
      <x:c r="C123" s="25" t="n">
        <x:f>IF(OR('Manual Data'!O123="Y",'Manual Data'!Q123="Y"),1,0)</x:f>
        <x:v>0</x:v>
      </x:c>
      <x:c r="D123" s="25" t="n">
        <x:f>IF(AND('Manual Data'!J123="Y",'Manual Data'!K123="Y",'Manual Data'!L123="Y",'Manual Data'!M123="Y"),1,0)</x:f>
        <x:v>1</x:v>
      </x:c>
      <x:c r="E123" s="25" t="n">
        <x:f>IF(OR('Manual Data'!AS123="Y",'Manual Data'!AT123="Y",'Manual Data'!AU123="Y",'Manual Data'!AV123="Y",'Manual Data'!AW123="Y"),1,0)</x:f>
        <x:v>1</x:v>
      </x:c>
      <x:c r="F123" s="25" t="n">
        <x:f>IF(OR('Manual Data'!AB123="Y",'Manual Data'!AC123="Y",'Manual Data'!AD123="Y",'Manual Data'!AE123="Y",'Manual Data'!AF123="Y"),1,0)</x:f>
        <x:v>1</x:v>
      </x:c>
      <x:c r="G123" s="25" t="n">
        <x:f>IF(OR('Manual Data'!AN123="Y",'Manual Data'!AO123="Y",'Manual Data'!AP123="Y",'Manual Data'!AQ123="Y"),1,0)</x:f>
        <x:v>1</x:v>
      </x:c>
      <x:c r="H123" s="25" t="n">
        <x:f>IF(OR('Manual Data'!R123="Y",'Manual Data'!S123="Y"),1,0)</x:f>
        <x:v>1</x:v>
      </x:c>
      <x:c r="I123" s="25" t="n">
        <x:f>IF(OR('Manual Data'!AO123="Y",'Manual Data'!AT123="Y"),1,0)</x:f>
        <x:v>1</x:v>
      </x:c>
      <x:c r="J123" s="25" t="n">
        <x:f>IF(OR('Manual Data'!AN123="Y",'Manual Data'!AS123="Y"),1,0)</x:f>
        <x:v>0</x:v>
      </x:c>
      <x:c r="K123" s="25" t="n">
        <x:f>IF(AND('Manual Data'!U123="Y",'Manual Data'!T123="Y",'Manual Data'!V123="Y"),1,0)</x:f>
        <x:v>1</x:v>
      </x:c>
      <x:c r="L123" s="25" t="n">
        <x:f>IF(AND('Manual Data'!M123="N",'Manual Data'!L123="N"),1,0)</x:f>
        <x:v>0</x:v>
      </x:c>
      <x:c r="M123" s="25" t="n">
        <x:f>IF(OR('Manual Data'!Y123="Y",'Manual Data'!Z123="Y"),1,0)</x:f>
        <x:v>0</x:v>
      </x:c>
      <x:c r="N123" s="25" t="n">
        <x:f>IF(AND('Manual Data'!H123="Y",'Manual Data'!I123="Y",E123=1),1,0)</x:f>
        <x:v>1</x:v>
      </x:c>
      <x:c r="O123" s="25" t="n">
        <x:f>IF(AND('Manual Data'!H123="Y",D123=1,E123=1),1,0)</x:f>
        <x:v>1</x:v>
      </x:c>
      <x:c r="P123" s="25" t="n">
        <x:f>IF(AND(O123=1,C123=1),1,0)</x:f>
        <x:v>0</x:v>
      </x:c>
      <x:c r="Q123" s="25" t="n">
        <x:f>IF(AND('Manual Data'!B123="Non-surgical",'Manual Data'!I123="Y",C123=1,J123=1,E123=1),1,0)</x:f>
        <x:v>0</x:v>
      </x:c>
      <x:c r="R123" s="25" t="n">
        <x:f>IF(AND(Q123=1,D123=0),1,0)</x:f>
        <x:v>0</x:v>
      </x:c>
      <x:c r="S123" s="25" t="n">
        <x:f>IF(AND(Q123=1,D123=1),1,0)</x:f>
        <x:v>0</x:v>
      </x:c>
      <x:c r="T123" s="25" t="n">
        <x:f>IF(AND(Q123=1,L123=1),1,0)</x:f>
        <x:v>0</x:v>
      </x:c>
      <x:c r="U123" s="25" t="n">
        <x:f>IF(AND(Q123=1,'Manual Data'!T123="N"),1,0)</x:f>
        <x:v>0</x:v>
      </x:c>
      <x:c r="V123" s="25" t="n">
        <x:f>IF(AND(OR('Manual Data'!B123="Surgical",'Manual Data'!B123="Mixed"),'Manual Data'!I123="Y",I123=1,E123=1),1,0)</x:f>
        <x:v>1</x:v>
      </x:c>
      <x:c r="W123" s="25" t="n">
        <x:f>IF(AND(V123=1,H123=0),1,0)</x:f>
        <x:v>0</x:v>
      </x:c>
      <x:c r="X123" s="25" t="n">
        <x:f>IF(AND('Manual Data'!X123="Y",'Manual Data'!G123="N"),1,0)</x:f>
        <x:v>0</x:v>
      </x:c>
      <x:c r="Y123" s="25" t="n">
        <x:f>IF(AND('Manual Data'!U123="Y",'Manual Data'!V123="N"),1,0)</x:f>
        <x:v>0</x:v>
      </x:c>
      <x:c r="Z123" s="25" t="n">
        <x:f>IF('Manual Data'!U123="N",1,0)</x:f>
        <x:v>0</x:v>
      </x:c>
      <x:c r="AA123" s="25" t="n">
        <x:f>IF(AND('Manual Data'!AB123="N",'Manual Data'!AC123="N"),1,0)</x:f>
        <x:v>1</x:v>
      </x:c>
      <x:c r="AB123" s="25" t="n">
        <x:f>IF(AND(D123=1,E123=1),1,0)</x:f>
        <x:v>1</x:v>
      </x:c>
      <x:c r="AC123" s="25" t="n">
        <x:f>IF(AND(D123=0,E123=1),1,0)</x:f>
        <x:v>0</x:v>
      </x:c>
      <x:c r="AD123" s="25" t="n">
        <x:f>IF(AND(D123=1,E123=0),1,0)</x:f>
        <x:v>0</x:v>
      </x:c>
      <x:c r="AE123" s="25" t="n">
        <x:f>IF(AND(D123=0,E123=0),1,0)</x:f>
        <x:v>0</x:v>
      </x:c>
      <x:c r="AF123" s="25" t="n">
        <x:f>IF(AND(H123=1,I123=1),1,0)</x:f>
        <x:v>1</x:v>
      </x:c>
      <x:c r="AG123" s="25" t="n">
        <x:f>IF(AND(H123=0,I123=1),1,0)</x:f>
        <x:v>0</x:v>
      </x:c>
      <x:c r="AH123" s="25" t="n">
        <x:f>IF(AND('Manual Data'!J123="Y",'Manual Data'!M123="N"),1,0)</x:f>
        <x:v>0</x:v>
      </x:c>
      <x:c r="AI123" s="25" t="n">
        <x:f>IF(AND('Manual Data'!J123="Y",'Manual Data'!L123="N"),1,0)</x:f>
        <x:v>0</x:v>
      </x:c>
      <x:c r="AJ123" s="25" t="n">
        <x:f>IF(AND('Manual Data'!O123="N",'Manual Data'!Q123="N"),1,0)</x:f>
        <x:v>1</x:v>
      </x:c>
      <x:c r="AK123" s="25" t="n">
        <x:f>IF(AND('Manual Data'!J123="Y",'Manual Data'!K123="Y"),1,0)</x:f>
        <x:v>1</x:v>
      </x:c>
      <x:c r="AL123" s="25" t="n">
        <x:f>IF(AND('Manual Data'!J123="Y",'Manual Data'!K123="Y",'Manual Data'!L123="Y"),1,0)</x:f>
        <x:v>1</x:v>
      </x:c>
      <x:c r="AM123" s="25" t="n">
        <x:f>IF(AND(D123=1,'Manual Data'!N123="Y"),1,0)</x:f>
        <x:v>1</x:v>
      </x:c>
    </x:row>
    <x:row r="124">
      <x:c r="A124" s="24" t="str">
        <x:f>'Manual Data'!A124</x:f>
        <x:v>120</x:v>
      </x:c>
      <x:c r="B124" s="25" t="str">
        <x:f>'Manual Data'!B124</x:f>
        <x:v>Surgical</x:v>
      </x:c>
      <x:c r="C124" s="25" t="n">
        <x:f>IF(OR('Manual Data'!O124="Y",'Manual Data'!Q124="Y"),1,0)</x:f>
        <x:v>0</x:v>
      </x:c>
      <x:c r="D124" s="25" t="n">
        <x:f>IF(AND('Manual Data'!J124="Y",'Manual Data'!K124="Y",'Manual Data'!L124="Y",'Manual Data'!M124="Y"),1,0)</x:f>
        <x:v>1</x:v>
      </x:c>
      <x:c r="E124" s="25" t="n">
        <x:f>IF(OR('Manual Data'!AS124="Y",'Manual Data'!AT124="Y",'Manual Data'!AU124="Y",'Manual Data'!AV124="Y",'Manual Data'!AW124="Y"),1,0)</x:f>
        <x:v>1</x:v>
      </x:c>
      <x:c r="F124" s="25" t="n">
        <x:f>IF(OR('Manual Data'!AB124="Y",'Manual Data'!AC124="Y",'Manual Data'!AD124="Y",'Manual Data'!AE124="Y",'Manual Data'!AF124="Y"),1,0)</x:f>
        <x:v>1</x:v>
      </x:c>
      <x:c r="G124" s="25" t="n">
        <x:f>IF(OR('Manual Data'!AN124="Y",'Manual Data'!AO124="Y",'Manual Data'!AP124="Y",'Manual Data'!AQ124="Y"),1,0)</x:f>
        <x:v>1</x:v>
      </x:c>
      <x:c r="H124" s="25" t="n">
        <x:f>IF(OR('Manual Data'!R124="Y",'Manual Data'!S124="Y"),1,0)</x:f>
        <x:v>1</x:v>
      </x:c>
      <x:c r="I124" s="25" t="n">
        <x:f>IF(OR('Manual Data'!AO124="Y",'Manual Data'!AT124="Y"),1,0)</x:f>
        <x:v>1</x:v>
      </x:c>
      <x:c r="J124" s="25" t="n">
        <x:f>IF(OR('Manual Data'!AN124="Y",'Manual Data'!AS124="Y"),1,0)</x:f>
        <x:v>0</x:v>
      </x:c>
      <x:c r="K124" s="25" t="n">
        <x:f>IF(AND('Manual Data'!U124="Y",'Manual Data'!T124="Y",'Manual Data'!V124="Y"),1,0)</x:f>
        <x:v>1</x:v>
      </x:c>
      <x:c r="L124" s="25" t="n">
        <x:f>IF(AND('Manual Data'!M124="N",'Manual Data'!L124="N"),1,0)</x:f>
        <x:v>0</x:v>
      </x:c>
      <x:c r="M124" s="25" t="n">
        <x:f>IF(OR('Manual Data'!Y124="Y",'Manual Data'!Z124="Y"),1,0)</x:f>
        <x:v>1</x:v>
      </x:c>
      <x:c r="N124" s="25" t="n">
        <x:f>IF(AND('Manual Data'!H124="Y",'Manual Data'!I124="Y",E124=1),1,0)</x:f>
        <x:v>1</x:v>
      </x:c>
      <x:c r="O124" s="25" t="n">
        <x:f>IF(AND('Manual Data'!H124="Y",D124=1,E124=1),1,0)</x:f>
        <x:v>1</x:v>
      </x:c>
      <x:c r="P124" s="25" t="n">
        <x:f>IF(AND(O124=1,C124=1),1,0)</x:f>
        <x:v>0</x:v>
      </x:c>
      <x:c r="Q124" s="25" t="n">
        <x:f>IF(AND('Manual Data'!B124="Non-surgical",'Manual Data'!I124="Y",C124=1,J124=1,E124=1),1,0)</x:f>
        <x:v>0</x:v>
      </x:c>
      <x:c r="R124" s="25" t="n">
        <x:f>IF(AND(Q124=1,D124=0),1,0)</x:f>
        <x:v>0</x:v>
      </x:c>
      <x:c r="S124" s="25" t="n">
        <x:f>IF(AND(Q124=1,D124=1),1,0)</x:f>
        <x:v>0</x:v>
      </x:c>
      <x:c r="T124" s="25" t="n">
        <x:f>IF(AND(Q124=1,L124=1),1,0)</x:f>
        <x:v>0</x:v>
      </x:c>
      <x:c r="U124" s="25" t="n">
        <x:f>IF(AND(Q124=1,'Manual Data'!T124="N"),1,0)</x:f>
        <x:v>0</x:v>
      </x:c>
      <x:c r="V124" s="25" t="n">
        <x:f>IF(AND(OR('Manual Data'!B124="Surgical",'Manual Data'!B124="Mixed"),'Manual Data'!I124="Y",I124=1,E124=1),1,0)</x:f>
        <x:v>1</x:v>
      </x:c>
      <x:c r="W124" s="25" t="n">
        <x:f>IF(AND(V124=1,H124=0),1,0)</x:f>
        <x:v>0</x:v>
      </x:c>
      <x:c r="X124" s="25" t="n">
        <x:f>IF(AND('Manual Data'!X124="Y",'Manual Data'!G124="N"),1,0)</x:f>
        <x:v>0</x:v>
      </x:c>
      <x:c r="Y124" s="25" t="n">
        <x:f>IF(AND('Manual Data'!U124="Y",'Manual Data'!V124="N"),1,0)</x:f>
        <x:v>0</x:v>
      </x:c>
      <x:c r="Z124" s="25" t="n">
        <x:f>IF('Manual Data'!U124="N",1,0)</x:f>
        <x:v>0</x:v>
      </x:c>
      <x:c r="AA124" s="25" t="n">
        <x:f>IF(AND('Manual Data'!AB124="N",'Manual Data'!AC124="N"),1,0)</x:f>
        <x:v>1</x:v>
      </x:c>
      <x:c r="AB124" s="25" t="n">
        <x:f>IF(AND(D124=1,E124=1),1,0)</x:f>
        <x:v>1</x:v>
      </x:c>
      <x:c r="AC124" s="25" t="n">
        <x:f>IF(AND(D124=0,E124=1),1,0)</x:f>
        <x:v>0</x:v>
      </x:c>
      <x:c r="AD124" s="25" t="n">
        <x:f>IF(AND(D124=1,E124=0),1,0)</x:f>
        <x:v>0</x:v>
      </x:c>
      <x:c r="AE124" s="25" t="n">
        <x:f>IF(AND(D124=0,E124=0),1,0)</x:f>
        <x:v>0</x:v>
      </x:c>
      <x:c r="AF124" s="25" t="n">
        <x:f>IF(AND(H124=1,I124=1),1,0)</x:f>
        <x:v>1</x:v>
      </x:c>
      <x:c r="AG124" s="25" t="n">
        <x:f>IF(AND(H124=0,I124=1),1,0)</x:f>
        <x:v>0</x:v>
      </x:c>
      <x:c r="AH124" s="25" t="n">
        <x:f>IF(AND('Manual Data'!J124="Y",'Manual Data'!M124="N"),1,0)</x:f>
        <x:v>0</x:v>
      </x:c>
      <x:c r="AI124" s="25" t="n">
        <x:f>IF(AND('Manual Data'!J124="Y",'Manual Data'!L124="N"),1,0)</x:f>
        <x:v>0</x:v>
      </x:c>
      <x:c r="AJ124" s="25" t="n">
        <x:f>IF(AND('Manual Data'!O124="N",'Manual Data'!Q124="N"),1,0)</x:f>
        <x:v>1</x:v>
      </x:c>
      <x:c r="AK124" s="25" t="n">
        <x:f>IF(AND('Manual Data'!J124="Y",'Manual Data'!K124="Y"),1,0)</x:f>
        <x:v>1</x:v>
      </x:c>
      <x:c r="AL124" s="25" t="n">
        <x:f>IF(AND('Manual Data'!J124="Y",'Manual Data'!K124="Y",'Manual Data'!L124="Y"),1,0)</x:f>
        <x:v>1</x:v>
      </x:c>
      <x:c r="AM124" s="25" t="n">
        <x:f>IF(AND(D124=1,'Manual Data'!N124="Y"),1,0)</x:f>
        <x:v>1</x:v>
      </x:c>
    </x:row>
    <x:row r="125">
      <x:c r="A125" s="24" t="str">
        <x:f>'Manual Data'!A125</x:f>
        <x:v>121</x:v>
      </x:c>
      <x:c r="B125" s="25" t="str">
        <x:f>'Manual Data'!B125</x:f>
        <x:v>Surgical</x:v>
      </x:c>
      <x:c r="C125" s="25" t="n">
        <x:f>IF(OR('Manual Data'!O125="Y",'Manual Data'!Q125="Y"),1,0)</x:f>
        <x:v>0</x:v>
      </x:c>
      <x:c r="D125" s="25" t="n">
        <x:f>IF(AND('Manual Data'!J125="Y",'Manual Data'!K125="Y",'Manual Data'!L125="Y",'Manual Data'!M125="Y"),1,0)</x:f>
        <x:v>1</x:v>
      </x:c>
      <x:c r="E125" s="25" t="n">
        <x:f>IF(OR('Manual Data'!AS125="Y",'Manual Data'!AT125="Y",'Manual Data'!AU125="Y",'Manual Data'!AV125="Y",'Manual Data'!AW125="Y"),1,0)</x:f>
        <x:v>1</x:v>
      </x:c>
      <x:c r="F125" s="25" t="n">
        <x:f>IF(OR('Manual Data'!AB125="Y",'Manual Data'!AC125="Y",'Manual Data'!AD125="Y",'Manual Data'!AE125="Y",'Manual Data'!AF125="Y"),1,0)</x:f>
        <x:v>1</x:v>
      </x:c>
      <x:c r="G125" s="25" t="n">
        <x:f>IF(OR('Manual Data'!AN125="Y",'Manual Data'!AO125="Y",'Manual Data'!AP125="Y",'Manual Data'!AQ125="Y"),1,0)</x:f>
        <x:v>1</x:v>
      </x:c>
      <x:c r="H125" s="25" t="n">
        <x:f>IF(OR('Manual Data'!R125="Y",'Manual Data'!S125="Y"),1,0)</x:f>
        <x:v>1</x:v>
      </x:c>
      <x:c r="I125" s="25" t="n">
        <x:f>IF(OR('Manual Data'!AO125="Y",'Manual Data'!AT125="Y"),1,0)</x:f>
        <x:v>1</x:v>
      </x:c>
      <x:c r="J125" s="25" t="n">
        <x:f>IF(OR('Manual Data'!AN125="Y",'Manual Data'!AS125="Y"),1,0)</x:f>
        <x:v>0</x:v>
      </x:c>
      <x:c r="K125" s="25" t="n">
        <x:f>IF(AND('Manual Data'!U125="Y",'Manual Data'!T125="Y",'Manual Data'!V125="Y"),1,0)</x:f>
        <x:v>1</x:v>
      </x:c>
      <x:c r="L125" s="25" t="n">
        <x:f>IF(AND('Manual Data'!M125="N",'Manual Data'!L125="N"),1,0)</x:f>
        <x:v>0</x:v>
      </x:c>
      <x:c r="M125" s="25" t="n">
        <x:f>IF(OR('Manual Data'!Y125="Y",'Manual Data'!Z125="Y"),1,0)</x:f>
        <x:v>0</x:v>
      </x:c>
      <x:c r="N125" s="25" t="n">
        <x:f>IF(AND('Manual Data'!H125="Y",'Manual Data'!I125="Y",E125=1),1,0)</x:f>
        <x:v>1</x:v>
      </x:c>
      <x:c r="O125" s="25" t="n">
        <x:f>IF(AND('Manual Data'!H125="Y",D125=1,E125=1),1,0)</x:f>
        <x:v>1</x:v>
      </x:c>
      <x:c r="P125" s="25" t="n">
        <x:f>IF(AND(O125=1,C125=1),1,0)</x:f>
        <x:v>0</x:v>
      </x:c>
      <x:c r="Q125" s="25" t="n">
        <x:f>IF(AND('Manual Data'!B125="Non-surgical",'Manual Data'!I125="Y",C125=1,J125=1,E125=1),1,0)</x:f>
        <x:v>0</x:v>
      </x:c>
      <x:c r="R125" s="25" t="n">
        <x:f>IF(AND(Q125=1,D125=0),1,0)</x:f>
        <x:v>0</x:v>
      </x:c>
      <x:c r="S125" s="25" t="n">
        <x:f>IF(AND(Q125=1,D125=1),1,0)</x:f>
        <x:v>0</x:v>
      </x:c>
      <x:c r="T125" s="25" t="n">
        <x:f>IF(AND(Q125=1,L125=1),1,0)</x:f>
        <x:v>0</x:v>
      </x:c>
      <x:c r="U125" s="25" t="n">
        <x:f>IF(AND(Q125=1,'Manual Data'!T125="N"),1,0)</x:f>
        <x:v>0</x:v>
      </x:c>
      <x:c r="V125" s="25" t="n">
        <x:f>IF(AND(OR('Manual Data'!B125="Surgical",'Manual Data'!B125="Mixed"),'Manual Data'!I125="Y",I125=1,E125=1),1,0)</x:f>
        <x:v>1</x:v>
      </x:c>
      <x:c r="W125" s="25" t="n">
        <x:f>IF(AND(V125=1,H125=0),1,0)</x:f>
        <x:v>0</x:v>
      </x:c>
      <x:c r="X125" s="25" t="n">
        <x:f>IF(AND('Manual Data'!X125="Y",'Manual Data'!G125="N"),1,0)</x:f>
        <x:v>0</x:v>
      </x:c>
      <x:c r="Y125" s="25" t="n">
        <x:f>IF(AND('Manual Data'!U125="Y",'Manual Data'!V125="N"),1,0)</x:f>
        <x:v>0</x:v>
      </x:c>
      <x:c r="Z125" s="25" t="n">
        <x:f>IF('Manual Data'!U125="N",1,0)</x:f>
        <x:v>0</x:v>
      </x:c>
      <x:c r="AA125" s="25" t="n">
        <x:f>IF(AND('Manual Data'!AB125="N",'Manual Data'!AC125="N"),1,0)</x:f>
        <x:v>1</x:v>
      </x:c>
      <x:c r="AB125" s="25" t="n">
        <x:f>IF(AND(D125=1,E125=1),1,0)</x:f>
        <x:v>1</x:v>
      </x:c>
      <x:c r="AC125" s="25" t="n">
        <x:f>IF(AND(D125=0,E125=1),1,0)</x:f>
        <x:v>0</x:v>
      </x:c>
      <x:c r="AD125" s="25" t="n">
        <x:f>IF(AND(D125=1,E125=0),1,0)</x:f>
        <x:v>0</x:v>
      </x:c>
      <x:c r="AE125" s="25" t="n">
        <x:f>IF(AND(D125=0,E125=0),1,0)</x:f>
        <x:v>0</x:v>
      </x:c>
      <x:c r="AF125" s="25" t="n">
        <x:f>IF(AND(H125=1,I125=1),1,0)</x:f>
        <x:v>1</x:v>
      </x:c>
      <x:c r="AG125" s="25" t="n">
        <x:f>IF(AND(H125=0,I125=1),1,0)</x:f>
        <x:v>0</x:v>
      </x:c>
      <x:c r="AH125" s="25" t="n">
        <x:f>IF(AND('Manual Data'!J125="Y",'Manual Data'!M125="N"),1,0)</x:f>
        <x:v>0</x:v>
      </x:c>
      <x:c r="AI125" s="25" t="n">
        <x:f>IF(AND('Manual Data'!J125="Y",'Manual Data'!L125="N"),1,0)</x:f>
        <x:v>0</x:v>
      </x:c>
      <x:c r="AJ125" s="25" t="n">
        <x:f>IF(AND('Manual Data'!O125="N",'Manual Data'!Q125="N"),1,0)</x:f>
        <x:v>1</x:v>
      </x:c>
      <x:c r="AK125" s="25" t="n">
        <x:f>IF(AND('Manual Data'!J125="Y",'Manual Data'!K125="Y"),1,0)</x:f>
        <x:v>1</x:v>
      </x:c>
      <x:c r="AL125" s="25" t="n">
        <x:f>IF(AND('Manual Data'!J125="Y",'Manual Data'!K125="Y",'Manual Data'!L125="Y"),1,0)</x:f>
        <x:v>1</x:v>
      </x:c>
      <x:c r="AM125" s="25" t="n">
        <x:f>IF(AND(D125=1,'Manual Data'!N125="Y"),1,0)</x:f>
        <x:v>1</x:v>
      </x:c>
    </x:row>
    <x:row r="126">
      <x:c r="A126" s="24" t="str">
        <x:f>'Manual Data'!A126</x:f>
        <x:v>122</x:v>
      </x:c>
      <x:c r="B126" s="25" t="str">
        <x:f>'Manual Data'!B126</x:f>
        <x:v>Surgical</x:v>
      </x:c>
      <x:c r="C126" s="25" t="n">
        <x:f>IF(OR('Manual Data'!O126="Y",'Manual Data'!Q126="Y"),1,0)</x:f>
        <x:v>0</x:v>
      </x:c>
      <x:c r="D126" s="25" t="n">
        <x:f>IF(AND('Manual Data'!J126="Y",'Manual Data'!K126="Y",'Manual Data'!L126="Y",'Manual Data'!M126="Y"),1,0)</x:f>
        <x:v>1</x:v>
      </x:c>
      <x:c r="E126" s="25" t="n">
        <x:f>IF(OR('Manual Data'!AS126="Y",'Manual Data'!AT126="Y",'Manual Data'!AU126="Y",'Manual Data'!AV126="Y",'Manual Data'!AW126="Y"),1,0)</x:f>
        <x:v>1</x:v>
      </x:c>
      <x:c r="F126" s="25" t="n">
        <x:f>IF(OR('Manual Data'!AB126="Y",'Manual Data'!AC126="Y",'Manual Data'!AD126="Y",'Manual Data'!AE126="Y",'Manual Data'!AF126="Y"),1,0)</x:f>
        <x:v>1</x:v>
      </x:c>
      <x:c r="G126" s="25" t="n">
        <x:f>IF(OR('Manual Data'!AN126="Y",'Manual Data'!AO126="Y",'Manual Data'!AP126="Y",'Manual Data'!AQ126="Y"),1,0)</x:f>
        <x:v>1</x:v>
      </x:c>
      <x:c r="H126" s="25" t="n">
        <x:f>IF(OR('Manual Data'!R126="Y",'Manual Data'!S126="Y"),1,0)</x:f>
        <x:v>1</x:v>
      </x:c>
      <x:c r="I126" s="25" t="n">
        <x:f>IF(OR('Manual Data'!AO126="Y",'Manual Data'!AT126="Y"),1,0)</x:f>
        <x:v>1</x:v>
      </x:c>
      <x:c r="J126" s="25" t="n">
        <x:f>IF(OR('Manual Data'!AN126="Y",'Manual Data'!AS126="Y"),1,0)</x:f>
        <x:v>0</x:v>
      </x:c>
      <x:c r="K126" s="25" t="n">
        <x:f>IF(AND('Manual Data'!U126="Y",'Manual Data'!T126="Y",'Manual Data'!V126="Y"),1,0)</x:f>
        <x:v>1</x:v>
      </x:c>
      <x:c r="L126" s="25" t="n">
        <x:f>IF(AND('Manual Data'!M126="N",'Manual Data'!L126="N"),1,0)</x:f>
        <x:v>0</x:v>
      </x:c>
      <x:c r="M126" s="25" t="n">
        <x:f>IF(OR('Manual Data'!Y126="Y",'Manual Data'!Z126="Y"),1,0)</x:f>
        <x:v>1</x:v>
      </x:c>
      <x:c r="N126" s="25" t="n">
        <x:f>IF(AND('Manual Data'!H126="Y",'Manual Data'!I126="Y",E126=1),1,0)</x:f>
        <x:v>0</x:v>
      </x:c>
      <x:c r="O126" s="25" t="n">
        <x:f>IF(AND('Manual Data'!H126="Y",D126=1,E126=1),1,0)</x:f>
        <x:v>0</x:v>
      </x:c>
      <x:c r="P126" s="25" t="n">
        <x:f>IF(AND(O126=1,C126=1),1,0)</x:f>
        <x:v>0</x:v>
      </x:c>
      <x:c r="Q126" s="25" t="n">
        <x:f>IF(AND('Manual Data'!B126="Non-surgical",'Manual Data'!I126="Y",C126=1,J126=1,E126=1),1,0)</x:f>
        <x:v>0</x:v>
      </x:c>
      <x:c r="R126" s="25" t="n">
        <x:f>IF(AND(Q126=1,D126=0),1,0)</x:f>
        <x:v>0</x:v>
      </x:c>
      <x:c r="S126" s="25" t="n">
        <x:f>IF(AND(Q126=1,D126=1),1,0)</x:f>
        <x:v>0</x:v>
      </x:c>
      <x:c r="T126" s="25" t="n">
        <x:f>IF(AND(Q126=1,L126=1),1,0)</x:f>
        <x:v>0</x:v>
      </x:c>
      <x:c r="U126" s="25" t="n">
        <x:f>IF(AND(Q126=1,'Manual Data'!T126="N"),1,0)</x:f>
        <x:v>0</x:v>
      </x:c>
      <x:c r="V126" s="25" t="n">
        <x:f>IF(AND(OR('Manual Data'!B126="Surgical",'Manual Data'!B126="Mixed"),'Manual Data'!I126="Y",I126=1,E126=1),1,0)</x:f>
        <x:v>1</x:v>
      </x:c>
      <x:c r="W126" s="25" t="n">
        <x:f>IF(AND(V126=1,H126=0),1,0)</x:f>
        <x:v>0</x:v>
      </x:c>
      <x:c r="X126" s="25" t="n">
        <x:f>IF(AND('Manual Data'!X126="Y",'Manual Data'!G126="N"),1,0)</x:f>
        <x:v>1</x:v>
      </x:c>
      <x:c r="Y126" s="25" t="n">
        <x:f>IF(AND('Manual Data'!U126="Y",'Manual Data'!V126="N"),1,0)</x:f>
        <x:v>0</x:v>
      </x:c>
      <x:c r="Z126" s="25" t="n">
        <x:f>IF('Manual Data'!U126="N",1,0)</x:f>
        <x:v>0</x:v>
      </x:c>
      <x:c r="AA126" s="25" t="n">
        <x:f>IF(AND('Manual Data'!AB126="N",'Manual Data'!AC126="N"),1,0)</x:f>
        <x:v>1</x:v>
      </x:c>
      <x:c r="AB126" s="25" t="n">
        <x:f>IF(AND(D126=1,E126=1),1,0)</x:f>
        <x:v>1</x:v>
      </x:c>
      <x:c r="AC126" s="25" t="n">
        <x:f>IF(AND(D126=0,E126=1),1,0)</x:f>
        <x:v>0</x:v>
      </x:c>
      <x:c r="AD126" s="25" t="n">
        <x:f>IF(AND(D126=1,E126=0),1,0)</x:f>
        <x:v>0</x:v>
      </x:c>
      <x:c r="AE126" s="25" t="n">
        <x:f>IF(AND(D126=0,E126=0),1,0)</x:f>
        <x:v>0</x:v>
      </x:c>
      <x:c r="AF126" s="25" t="n">
        <x:f>IF(AND(H126=1,I126=1),1,0)</x:f>
        <x:v>1</x:v>
      </x:c>
      <x:c r="AG126" s="25" t="n">
        <x:f>IF(AND(H126=0,I126=1),1,0)</x:f>
        <x:v>0</x:v>
      </x:c>
      <x:c r="AH126" s="25" t="n">
        <x:f>IF(AND('Manual Data'!J126="Y",'Manual Data'!M126="N"),1,0)</x:f>
        <x:v>0</x:v>
      </x:c>
      <x:c r="AI126" s="25" t="n">
        <x:f>IF(AND('Manual Data'!J126="Y",'Manual Data'!L126="N"),1,0)</x:f>
        <x:v>0</x:v>
      </x:c>
      <x:c r="AJ126" s="25" t="n">
        <x:f>IF(AND('Manual Data'!O126="N",'Manual Data'!Q126="N"),1,0)</x:f>
        <x:v>1</x:v>
      </x:c>
      <x:c r="AK126" s="25" t="n">
        <x:f>IF(AND('Manual Data'!J126="Y",'Manual Data'!K126="Y"),1,0)</x:f>
        <x:v>1</x:v>
      </x:c>
      <x:c r="AL126" s="25" t="n">
        <x:f>IF(AND('Manual Data'!J126="Y",'Manual Data'!K126="Y",'Manual Data'!L126="Y"),1,0)</x:f>
        <x:v>1</x:v>
      </x:c>
      <x:c r="AM126" s="25" t="n">
        <x:f>IF(AND(D126=1,'Manual Data'!N126="Y"),1,0)</x:f>
        <x:v>1</x:v>
      </x:c>
    </x:row>
    <x:row r="127">
      <x:c r="A127" s="24" t="str">
        <x:f>'Manual Data'!A127</x:f>
        <x:v>123</x:v>
      </x:c>
      <x:c r="B127" s="25" t="str">
        <x:f>'Manual Data'!B127</x:f>
        <x:v>Non-surgical</x:v>
      </x:c>
      <x:c r="C127" s="25" t="n">
        <x:f>IF(OR('Manual Data'!O127="Y",'Manual Data'!Q127="Y"),1,0)</x:f>
        <x:v>1</x:v>
      </x:c>
      <x:c r="D127" s="25" t="n">
        <x:f>IF(AND('Manual Data'!J127="Y",'Manual Data'!K127="Y",'Manual Data'!L127="Y",'Manual Data'!M127="Y"),1,0)</x:f>
        <x:v>0</x:v>
      </x:c>
      <x:c r="E127" s="25" t="n">
        <x:f>IF(OR('Manual Data'!AS127="Y",'Manual Data'!AT127="Y",'Manual Data'!AU127="Y",'Manual Data'!AV127="Y",'Manual Data'!AW127="Y"),1,0)</x:f>
        <x:v>1</x:v>
      </x:c>
      <x:c r="F127" s="25" t="n">
        <x:f>IF(OR('Manual Data'!AB127="Y",'Manual Data'!AC127="Y",'Manual Data'!AD127="Y",'Manual Data'!AE127="Y",'Manual Data'!AF127="Y"),1,0)</x:f>
        <x:v>1</x:v>
      </x:c>
      <x:c r="G127" s="25" t="n">
        <x:f>IF(OR('Manual Data'!AN127="Y",'Manual Data'!AO127="Y",'Manual Data'!AP127="Y",'Manual Data'!AQ127="Y"),1,0)</x:f>
        <x:v>1</x:v>
      </x:c>
      <x:c r="H127" s="25" t="n">
        <x:f>IF(OR('Manual Data'!R127="Y",'Manual Data'!S127="Y"),1,0)</x:f>
        <x:v>0</x:v>
      </x:c>
      <x:c r="I127" s="25" t="n">
        <x:f>IF(OR('Manual Data'!AO127="Y",'Manual Data'!AT127="Y"),1,0)</x:f>
        <x:v>0</x:v>
      </x:c>
      <x:c r="J127" s="25" t="n">
        <x:f>IF(OR('Manual Data'!AN127="Y",'Manual Data'!AS127="Y"),1,0)</x:f>
        <x:v>1</x:v>
      </x:c>
      <x:c r="K127" s="25" t="n">
        <x:f>IF(AND('Manual Data'!U127="Y",'Manual Data'!T127="Y",'Manual Data'!V127="Y"),1,0)</x:f>
        <x:v>1</x:v>
      </x:c>
      <x:c r="L127" s="25" t="n">
        <x:f>IF(AND('Manual Data'!M127="N",'Manual Data'!L127="N"),1,0)</x:f>
        <x:v>1</x:v>
      </x:c>
      <x:c r="M127" s="25" t="n">
        <x:f>IF(OR('Manual Data'!Y127="Y",'Manual Data'!Z127="Y"),1,0)</x:f>
        <x:v>1</x:v>
      </x:c>
      <x:c r="N127" s="25" t="n">
        <x:f>IF(AND('Manual Data'!H127="Y",'Manual Data'!I127="Y",E127=1),1,0)</x:f>
        <x:v>0</x:v>
      </x:c>
      <x:c r="O127" s="25" t="n">
        <x:f>IF(AND('Manual Data'!H127="Y",D127=1,E127=1),1,0)</x:f>
        <x:v>0</x:v>
      </x:c>
      <x:c r="P127" s="25" t="n">
        <x:f>IF(AND(O127=1,C127=1),1,0)</x:f>
        <x:v>0</x:v>
      </x:c>
      <x:c r="Q127" s="25" t="n">
        <x:f>IF(AND('Manual Data'!B127="Non-surgical",'Manual Data'!I127="Y",C127=1,J127=1,E127=1),1,0)</x:f>
        <x:v>1</x:v>
      </x:c>
      <x:c r="R127" s="25" t="n">
        <x:f>IF(AND(Q127=1,D127=0),1,0)</x:f>
        <x:v>1</x:v>
      </x:c>
      <x:c r="S127" s="25" t="n">
        <x:f>IF(AND(Q127=1,D127=1),1,0)</x:f>
        <x:v>0</x:v>
      </x:c>
      <x:c r="T127" s="25" t="n">
        <x:f>IF(AND(Q127=1,L127=1),1,0)</x:f>
        <x:v>1</x:v>
      </x:c>
      <x:c r="U127" s="25" t="n">
        <x:f>IF(AND(Q127=1,'Manual Data'!T127="N"),1,0)</x:f>
        <x:v>0</x:v>
      </x:c>
      <x:c r="V127" s="25" t="n">
        <x:f>IF(AND(OR('Manual Data'!B127="Surgical",'Manual Data'!B127="Mixed"),'Manual Data'!I127="Y",I127=1,E127=1),1,0)</x:f>
        <x:v>0</x:v>
      </x:c>
      <x:c r="W127" s="25" t="n">
        <x:f>IF(AND(V127=1,H127=0),1,0)</x:f>
        <x:v>0</x:v>
      </x:c>
      <x:c r="X127" s="25" t="n">
        <x:f>IF(AND('Manual Data'!X127="Y",'Manual Data'!G127="N"),1,0)</x:f>
        <x:v>1</x:v>
      </x:c>
      <x:c r="Y127" s="25" t="n">
        <x:f>IF(AND('Manual Data'!U127="Y",'Manual Data'!V127="N"),1,0)</x:f>
        <x:v>0</x:v>
      </x:c>
      <x:c r="Z127" s="25" t="n">
        <x:f>IF('Manual Data'!U127="N",1,0)</x:f>
        <x:v>0</x:v>
      </x:c>
      <x:c r="AA127" s="25" t="n">
        <x:f>IF(AND('Manual Data'!AB127="N",'Manual Data'!AC127="N"),1,0)</x:f>
        <x:v>1</x:v>
      </x:c>
      <x:c r="AB127" s="25" t="n">
        <x:f>IF(AND(D127=1,E127=1),1,0)</x:f>
        <x:v>0</x:v>
      </x:c>
      <x:c r="AC127" s="25" t="n">
        <x:f>IF(AND(D127=0,E127=1),1,0)</x:f>
        <x:v>1</x:v>
      </x:c>
      <x:c r="AD127" s="25" t="n">
        <x:f>IF(AND(D127=1,E127=0),1,0)</x:f>
        <x:v>0</x:v>
      </x:c>
      <x:c r="AE127" s="25" t="n">
        <x:f>IF(AND(D127=0,E127=0),1,0)</x:f>
        <x:v>0</x:v>
      </x:c>
      <x:c r="AF127" s="25" t="n">
        <x:f>IF(AND(H127=1,I127=1),1,0)</x:f>
        <x:v>0</x:v>
      </x:c>
      <x:c r="AG127" s="25" t="n">
        <x:f>IF(AND(H127=0,I127=1),1,0)</x:f>
        <x:v>0</x:v>
      </x:c>
      <x:c r="AH127" s="25" t="n">
        <x:f>IF(AND('Manual Data'!J127="Y",'Manual Data'!M127="N"),1,0)</x:f>
        <x:v>1</x:v>
      </x:c>
      <x:c r="AI127" s="25" t="n">
        <x:f>IF(AND('Manual Data'!J127="Y",'Manual Data'!L127="N"),1,0)</x:f>
        <x:v>1</x:v>
      </x:c>
      <x:c r="AJ127" s="25" t="n">
        <x:f>IF(AND('Manual Data'!O127="N",'Manual Data'!Q127="N"),1,0)</x:f>
        <x:v>0</x:v>
      </x:c>
      <x:c r="AK127" s="25" t="n">
        <x:f>IF(AND('Manual Data'!J127="Y",'Manual Data'!K127="Y"),1,0)</x:f>
        <x:v>0</x:v>
      </x:c>
      <x:c r="AL127" s="25" t="n">
        <x:f>IF(AND('Manual Data'!J127="Y",'Manual Data'!K127="Y",'Manual Data'!L127="Y"),1,0)</x:f>
        <x:v>0</x:v>
      </x:c>
      <x:c r="AM127" s="25" t="n">
        <x:f>IF(AND(D127=1,'Manual Data'!N127="Y"),1,0)</x:f>
        <x:v>0</x:v>
      </x:c>
    </x:row>
    <x:row r="128">
      <x:c r="A128" s="24" t="str">
        <x:f>'Manual Data'!A128</x:f>
        <x:v>124</x:v>
      </x:c>
      <x:c r="B128" s="25" t="str">
        <x:f>'Manual Data'!B128</x:f>
        <x:v>Non-surgical</x:v>
      </x:c>
      <x:c r="C128" s="25" t="n">
        <x:f>IF(OR('Manual Data'!O128="Y",'Manual Data'!Q128="Y"),1,0)</x:f>
        <x:v>1</x:v>
      </x:c>
      <x:c r="D128" s="25" t="n">
        <x:f>IF(AND('Manual Data'!J128="Y",'Manual Data'!K128="Y",'Manual Data'!L128="Y",'Manual Data'!M128="Y"),1,0)</x:f>
        <x:v>0</x:v>
      </x:c>
      <x:c r="E128" s="25" t="n">
        <x:f>IF(OR('Manual Data'!AS128="Y",'Manual Data'!AT128="Y",'Manual Data'!AU128="Y",'Manual Data'!AV128="Y",'Manual Data'!AW128="Y"),1,0)</x:f>
        <x:v>1</x:v>
      </x:c>
      <x:c r="F128" s="25" t="n">
        <x:f>IF(OR('Manual Data'!AB128="Y",'Manual Data'!AC128="Y",'Manual Data'!AD128="Y",'Manual Data'!AE128="Y",'Manual Data'!AF128="Y"),1,0)</x:f>
        <x:v>1</x:v>
      </x:c>
      <x:c r="G128" s="25" t="n">
        <x:f>IF(OR('Manual Data'!AN128="Y",'Manual Data'!AO128="Y",'Manual Data'!AP128="Y",'Manual Data'!AQ128="Y"),1,0)</x:f>
        <x:v>1</x:v>
      </x:c>
      <x:c r="H128" s="25" t="n">
        <x:f>IF(OR('Manual Data'!R128="Y",'Manual Data'!S128="Y"),1,0)</x:f>
        <x:v>0</x:v>
      </x:c>
      <x:c r="I128" s="25" t="n">
        <x:f>IF(OR('Manual Data'!AO128="Y",'Manual Data'!AT128="Y"),1,0)</x:f>
        <x:v>0</x:v>
      </x:c>
      <x:c r="J128" s="25" t="n">
        <x:f>IF(OR('Manual Data'!AN128="Y",'Manual Data'!AS128="Y"),1,0)</x:f>
        <x:v>1</x:v>
      </x:c>
      <x:c r="K128" s="25" t="n">
        <x:f>IF(AND('Manual Data'!U128="Y",'Manual Data'!T128="Y",'Manual Data'!V128="Y"),1,0)</x:f>
        <x:v>1</x:v>
      </x:c>
      <x:c r="L128" s="25" t="n">
        <x:f>IF(AND('Manual Data'!M128="N",'Manual Data'!L128="N"),1,0)</x:f>
        <x:v>1</x:v>
      </x:c>
      <x:c r="M128" s="25" t="n">
        <x:f>IF(OR('Manual Data'!Y128="Y",'Manual Data'!Z128="Y"),1,0)</x:f>
        <x:v>0</x:v>
      </x:c>
      <x:c r="N128" s="25" t="n">
        <x:f>IF(AND('Manual Data'!H128="Y",'Manual Data'!I128="Y",E128=1),1,0)</x:f>
        <x:v>0</x:v>
      </x:c>
      <x:c r="O128" s="25" t="n">
        <x:f>IF(AND('Manual Data'!H128="Y",D128=1,E128=1),1,0)</x:f>
        <x:v>0</x:v>
      </x:c>
      <x:c r="P128" s="25" t="n">
        <x:f>IF(AND(O128=1,C128=1),1,0)</x:f>
        <x:v>0</x:v>
      </x:c>
      <x:c r="Q128" s="25" t="n">
        <x:f>IF(AND('Manual Data'!B128="Non-surgical",'Manual Data'!I128="Y",C128=1,J128=1,E128=1),1,0)</x:f>
        <x:v>0</x:v>
      </x:c>
      <x:c r="R128" s="25" t="n">
        <x:f>IF(AND(Q128=1,D128=0),1,0)</x:f>
        <x:v>0</x:v>
      </x:c>
      <x:c r="S128" s="25" t="n">
        <x:f>IF(AND(Q128=1,D128=1),1,0)</x:f>
        <x:v>0</x:v>
      </x:c>
      <x:c r="T128" s="25" t="n">
        <x:f>IF(AND(Q128=1,L128=1),1,0)</x:f>
        <x:v>0</x:v>
      </x:c>
      <x:c r="U128" s="25" t="n">
        <x:f>IF(AND(Q128=1,'Manual Data'!T128="N"),1,0)</x:f>
        <x:v>0</x:v>
      </x:c>
      <x:c r="V128" s="25" t="n">
        <x:f>IF(AND(OR('Manual Data'!B128="Surgical",'Manual Data'!B128="Mixed"),'Manual Data'!I128="Y",I128=1,E128=1),1,0)</x:f>
        <x:v>0</x:v>
      </x:c>
      <x:c r="W128" s="25" t="n">
        <x:f>IF(AND(V128=1,H128=0),1,0)</x:f>
        <x:v>0</x:v>
      </x:c>
      <x:c r="X128" s="25" t="n">
        <x:f>IF(AND('Manual Data'!X128="Y",'Manual Data'!G128="N"),1,0)</x:f>
        <x:v>1</x:v>
      </x:c>
      <x:c r="Y128" s="25" t="n">
        <x:f>IF(AND('Manual Data'!U128="Y",'Manual Data'!V128="N"),1,0)</x:f>
        <x:v>0</x:v>
      </x:c>
      <x:c r="Z128" s="25" t="n">
        <x:f>IF('Manual Data'!U128="N",1,0)</x:f>
        <x:v>0</x:v>
      </x:c>
      <x:c r="AA128" s="25" t="n">
        <x:f>IF(AND('Manual Data'!AB128="N",'Manual Data'!AC128="N"),1,0)</x:f>
        <x:v>1</x:v>
      </x:c>
      <x:c r="AB128" s="25" t="n">
        <x:f>IF(AND(D128=1,E128=1),1,0)</x:f>
        <x:v>0</x:v>
      </x:c>
      <x:c r="AC128" s="25" t="n">
        <x:f>IF(AND(D128=0,E128=1),1,0)</x:f>
        <x:v>1</x:v>
      </x:c>
      <x:c r="AD128" s="25" t="n">
        <x:f>IF(AND(D128=1,E128=0),1,0)</x:f>
        <x:v>0</x:v>
      </x:c>
      <x:c r="AE128" s="25" t="n">
        <x:f>IF(AND(D128=0,E128=0),1,0)</x:f>
        <x:v>0</x:v>
      </x:c>
      <x:c r="AF128" s="25" t="n">
        <x:f>IF(AND(H128=1,I128=1),1,0)</x:f>
        <x:v>0</x:v>
      </x:c>
      <x:c r="AG128" s="25" t="n">
        <x:f>IF(AND(H128=0,I128=1),1,0)</x:f>
        <x:v>0</x:v>
      </x:c>
      <x:c r="AH128" s="25" t="n">
        <x:f>IF(AND('Manual Data'!J128="Y",'Manual Data'!M128="N"),1,0)</x:f>
        <x:v>1</x:v>
      </x:c>
      <x:c r="AI128" s="25" t="n">
        <x:f>IF(AND('Manual Data'!J128="Y",'Manual Data'!L128="N"),1,0)</x:f>
        <x:v>1</x:v>
      </x:c>
      <x:c r="AJ128" s="25" t="n">
        <x:f>IF(AND('Manual Data'!O128="N",'Manual Data'!Q128="N"),1,0)</x:f>
        <x:v>0</x:v>
      </x:c>
      <x:c r="AK128" s="25" t="n">
        <x:f>IF(AND('Manual Data'!J128="Y",'Manual Data'!K128="Y"),1,0)</x:f>
        <x:v>0</x:v>
      </x:c>
      <x:c r="AL128" s="25" t="n">
        <x:f>IF(AND('Manual Data'!J128="Y",'Manual Data'!K128="Y",'Manual Data'!L128="Y"),1,0)</x:f>
        <x:v>0</x:v>
      </x:c>
      <x:c r="AM128" s="25" t="n">
        <x:f>IF(AND(D128=1,'Manual Data'!N128="Y"),1,0)</x:f>
        <x:v>0</x:v>
      </x:c>
    </x:row>
    <x:row r="129">
      <x:c r="A129" s="24" t="str">
        <x:f>'Manual Data'!A129</x:f>
        <x:v>125</x:v>
      </x:c>
      <x:c r="B129" s="25" t="str">
        <x:f>'Manual Data'!B129</x:f>
        <x:v>Non-surgical</x:v>
      </x:c>
      <x:c r="C129" s="25" t="n">
        <x:f>IF(OR('Manual Data'!O129="Y",'Manual Data'!Q129="Y"),1,0)</x:f>
        <x:v>1</x:v>
      </x:c>
      <x:c r="D129" s="25" t="n">
        <x:f>IF(AND('Manual Data'!J129="Y",'Manual Data'!K129="Y",'Manual Data'!L129="Y",'Manual Data'!M129="Y"),1,0)</x:f>
        <x:v>0</x:v>
      </x:c>
      <x:c r="E129" s="25" t="n">
        <x:f>IF(OR('Manual Data'!AS129="Y",'Manual Data'!AT129="Y",'Manual Data'!AU129="Y",'Manual Data'!AV129="Y",'Manual Data'!AW129="Y"),1,0)</x:f>
        <x:v>1</x:v>
      </x:c>
      <x:c r="F129" s="25" t="n">
        <x:f>IF(OR('Manual Data'!AB129="Y",'Manual Data'!AC129="Y",'Manual Data'!AD129="Y",'Manual Data'!AE129="Y",'Manual Data'!AF129="Y"),1,0)</x:f>
        <x:v>1</x:v>
      </x:c>
      <x:c r="G129" s="25" t="n">
        <x:f>IF(OR('Manual Data'!AN129="Y",'Manual Data'!AO129="Y",'Manual Data'!AP129="Y",'Manual Data'!AQ129="Y"),1,0)</x:f>
        <x:v>1</x:v>
      </x:c>
      <x:c r="H129" s="25" t="n">
        <x:f>IF(OR('Manual Data'!R129="Y",'Manual Data'!S129="Y"),1,0)</x:f>
        <x:v>0</x:v>
      </x:c>
      <x:c r="I129" s="25" t="n">
        <x:f>IF(OR('Manual Data'!AO129="Y",'Manual Data'!AT129="Y"),1,0)</x:f>
        <x:v>0</x:v>
      </x:c>
      <x:c r="J129" s="25" t="n">
        <x:f>IF(OR('Manual Data'!AN129="Y",'Manual Data'!AS129="Y"),1,0)</x:f>
        <x:v>1</x:v>
      </x:c>
      <x:c r="K129" s="25" t="n">
        <x:f>IF(AND('Manual Data'!U129="Y",'Manual Data'!T129="Y",'Manual Data'!V129="Y"),1,0)</x:f>
        <x:v>0</x:v>
      </x:c>
      <x:c r="L129" s="25" t="n">
        <x:f>IF(AND('Manual Data'!M129="N",'Manual Data'!L129="N"),1,0)</x:f>
        <x:v>1</x:v>
      </x:c>
      <x:c r="M129" s="25" t="n">
        <x:f>IF(OR('Manual Data'!Y129="Y",'Manual Data'!Z129="Y"),1,0)</x:f>
        <x:v>0</x:v>
      </x:c>
      <x:c r="N129" s="25" t="n">
        <x:f>IF(AND('Manual Data'!H129="Y",'Manual Data'!I129="Y",E129=1),1,0)</x:f>
        <x:v>0</x:v>
      </x:c>
      <x:c r="O129" s="25" t="n">
        <x:f>IF(AND('Manual Data'!H129="Y",D129=1,E129=1),1,0)</x:f>
        <x:v>0</x:v>
      </x:c>
      <x:c r="P129" s="25" t="n">
        <x:f>IF(AND(O129=1,C129=1),1,0)</x:f>
        <x:v>0</x:v>
      </x:c>
      <x:c r="Q129" s="25" t="n">
        <x:f>IF(AND('Manual Data'!B129="Non-surgical",'Manual Data'!I129="Y",C129=1,J129=1,E129=1),1,0)</x:f>
        <x:v>0</x:v>
      </x:c>
      <x:c r="R129" s="25" t="n">
        <x:f>IF(AND(Q129=1,D129=0),1,0)</x:f>
        <x:v>0</x:v>
      </x:c>
      <x:c r="S129" s="25" t="n">
        <x:f>IF(AND(Q129=1,D129=1),1,0)</x:f>
        <x:v>0</x:v>
      </x:c>
      <x:c r="T129" s="25" t="n">
        <x:f>IF(AND(Q129=1,L129=1),1,0)</x:f>
        <x:v>0</x:v>
      </x:c>
      <x:c r="U129" s="25" t="n">
        <x:f>IF(AND(Q129=1,'Manual Data'!T129="N"),1,0)</x:f>
        <x:v>0</x:v>
      </x:c>
      <x:c r="V129" s="25" t="n">
        <x:f>IF(AND(OR('Manual Data'!B129="Surgical",'Manual Data'!B129="Mixed"),'Manual Data'!I129="Y",I129=1,E129=1),1,0)</x:f>
        <x:v>0</x:v>
      </x:c>
      <x:c r="W129" s="25" t="n">
        <x:f>IF(AND(V129=1,H129=0),1,0)</x:f>
        <x:v>0</x:v>
      </x:c>
      <x:c r="X129" s="25" t="n">
        <x:f>IF(AND('Manual Data'!X129="Y",'Manual Data'!G129="N"),1,0)</x:f>
        <x:v>0</x:v>
      </x:c>
      <x:c r="Y129" s="25" t="n">
        <x:f>IF(AND('Manual Data'!U129="Y",'Manual Data'!V129="N"),1,0)</x:f>
        <x:v>0</x:v>
      </x:c>
      <x:c r="Z129" s="25" t="n">
        <x:f>IF('Manual Data'!U129="N",1,0)</x:f>
        <x:v>1</x:v>
      </x:c>
      <x:c r="AA129" s="25" t="n">
        <x:f>IF(AND('Manual Data'!AB129="N",'Manual Data'!AC129="N"),1,0)</x:f>
        <x:v>0</x:v>
      </x:c>
      <x:c r="AB129" s="25" t="n">
        <x:f>IF(AND(D129=1,E129=1),1,0)</x:f>
        <x:v>0</x:v>
      </x:c>
      <x:c r="AC129" s="25" t="n">
        <x:f>IF(AND(D129=0,E129=1),1,0)</x:f>
        <x:v>1</x:v>
      </x:c>
      <x:c r="AD129" s="25" t="n">
        <x:f>IF(AND(D129=1,E129=0),1,0)</x:f>
        <x:v>0</x:v>
      </x:c>
      <x:c r="AE129" s="25" t="n">
        <x:f>IF(AND(D129=0,E129=0),1,0)</x:f>
        <x:v>0</x:v>
      </x:c>
      <x:c r="AF129" s="25" t="n">
        <x:f>IF(AND(H129=1,I129=1),1,0)</x:f>
        <x:v>0</x:v>
      </x:c>
      <x:c r="AG129" s="25" t="n">
        <x:f>IF(AND(H129=0,I129=1),1,0)</x:f>
        <x:v>0</x:v>
      </x:c>
      <x:c r="AH129" s="25" t="n">
        <x:f>IF(AND('Manual Data'!J129="Y",'Manual Data'!M129="N"),1,0)</x:f>
        <x:v>0</x:v>
      </x:c>
      <x:c r="AI129" s="25" t="n">
        <x:f>IF(AND('Manual Data'!J129="Y",'Manual Data'!L129="N"),1,0)</x:f>
        <x:v>0</x:v>
      </x:c>
      <x:c r="AJ129" s="25" t="n">
        <x:f>IF(AND('Manual Data'!O129="N",'Manual Data'!Q129="N"),1,0)</x:f>
        <x:v>0</x:v>
      </x:c>
      <x:c r="AK129" s="25" t="n">
        <x:f>IF(AND('Manual Data'!J129="Y",'Manual Data'!K129="Y"),1,0)</x:f>
        <x:v>0</x:v>
      </x:c>
      <x:c r="AL129" s="25" t="n">
        <x:f>IF(AND('Manual Data'!J129="Y",'Manual Data'!K129="Y",'Manual Data'!L129="Y"),1,0)</x:f>
        <x:v>0</x:v>
      </x:c>
      <x:c r="AM129" s="25" t="n">
        <x:f>IF(AND(D129=1,'Manual Data'!N129="Y"),1,0)</x:f>
        <x:v>0</x:v>
      </x:c>
    </x:row>
    <x:row r="130">
      <x:c r="A130" s="24" t="str">
        <x:f>'Manual Data'!A130</x:f>
        <x:v>126</x:v>
      </x:c>
      <x:c r="B130" s="25" t="str">
        <x:f>'Manual Data'!B130</x:f>
        <x:v>Surgical</x:v>
      </x:c>
      <x:c r="C130" s="25" t="n">
        <x:f>IF(OR('Manual Data'!O130="Y",'Manual Data'!Q130="Y"),1,0)</x:f>
        <x:v>0</x:v>
      </x:c>
      <x:c r="D130" s="25" t="n">
        <x:f>IF(AND('Manual Data'!J130="Y",'Manual Data'!K130="Y",'Manual Data'!L130="Y",'Manual Data'!M130="Y"),1,0)</x:f>
        <x:v>0</x:v>
      </x:c>
      <x:c r="E130" s="25" t="n">
        <x:f>IF(OR('Manual Data'!AS130="Y",'Manual Data'!AT130="Y",'Manual Data'!AU130="Y",'Manual Data'!AV130="Y",'Manual Data'!AW130="Y"),1,0)</x:f>
        <x:v>1</x:v>
      </x:c>
      <x:c r="F130" s="25" t="n">
        <x:f>IF(OR('Manual Data'!AB130="Y",'Manual Data'!AC130="Y",'Manual Data'!AD130="Y",'Manual Data'!AE130="Y",'Manual Data'!AF130="Y"),1,0)</x:f>
        <x:v>1</x:v>
      </x:c>
      <x:c r="G130" s="25" t="n">
        <x:f>IF(OR('Manual Data'!AN130="Y",'Manual Data'!AO130="Y",'Manual Data'!AP130="Y",'Manual Data'!AQ130="Y"),1,0)</x:f>
        <x:v>1</x:v>
      </x:c>
      <x:c r="H130" s="25" t="n">
        <x:f>IF(OR('Manual Data'!R130="Y",'Manual Data'!S130="Y"),1,0)</x:f>
        <x:v>1</x:v>
      </x:c>
      <x:c r="I130" s="25" t="n">
        <x:f>IF(OR('Manual Data'!AO130="Y",'Manual Data'!AT130="Y"),1,0)</x:f>
        <x:v>1</x:v>
      </x:c>
      <x:c r="J130" s="25" t="n">
        <x:f>IF(OR('Manual Data'!AN130="Y",'Manual Data'!AS130="Y"),1,0)</x:f>
        <x:v>0</x:v>
      </x:c>
      <x:c r="K130" s="25" t="n">
        <x:f>IF(AND('Manual Data'!U130="Y",'Manual Data'!T130="Y",'Manual Data'!V130="Y"),1,0)</x:f>
        <x:v>1</x:v>
      </x:c>
      <x:c r="L130" s="25" t="n">
        <x:f>IF(AND('Manual Data'!M130="N",'Manual Data'!L130="N"),1,0)</x:f>
        <x:v>1</x:v>
      </x:c>
      <x:c r="M130" s="25" t="n">
        <x:f>IF(OR('Manual Data'!Y130="Y",'Manual Data'!Z130="Y"),1,0)</x:f>
        <x:v>0</x:v>
      </x:c>
      <x:c r="N130" s="25" t="n">
        <x:f>IF(AND('Manual Data'!H130="Y",'Manual Data'!I130="Y",E130=1),1,0)</x:f>
        <x:v>1</x:v>
      </x:c>
      <x:c r="O130" s="25" t="n">
        <x:f>IF(AND('Manual Data'!H130="Y",D130=1,E130=1),1,0)</x:f>
        <x:v>0</x:v>
      </x:c>
      <x:c r="P130" s="25" t="n">
        <x:f>IF(AND(O130=1,C130=1),1,0)</x:f>
        <x:v>0</x:v>
      </x:c>
      <x:c r="Q130" s="25" t="n">
        <x:f>IF(AND('Manual Data'!B130="Non-surgical",'Manual Data'!I130="Y",C130=1,J130=1,E130=1),1,0)</x:f>
        <x:v>0</x:v>
      </x:c>
      <x:c r="R130" s="25" t="n">
        <x:f>IF(AND(Q130=1,D130=0),1,0)</x:f>
        <x:v>0</x:v>
      </x:c>
      <x:c r="S130" s="25" t="n">
        <x:f>IF(AND(Q130=1,D130=1),1,0)</x:f>
        <x:v>0</x:v>
      </x:c>
      <x:c r="T130" s="25" t="n">
        <x:f>IF(AND(Q130=1,L130=1),1,0)</x:f>
        <x:v>0</x:v>
      </x:c>
      <x:c r="U130" s="25" t="n">
        <x:f>IF(AND(Q130=1,'Manual Data'!T130="N"),1,0)</x:f>
        <x:v>0</x:v>
      </x:c>
      <x:c r="V130" s="25" t="n">
        <x:f>IF(AND(OR('Manual Data'!B130="Surgical",'Manual Data'!B130="Mixed"),'Manual Data'!I130="Y",I130=1,E130=1),1,0)</x:f>
        <x:v>1</x:v>
      </x:c>
      <x:c r="W130" s="25" t="n">
        <x:f>IF(AND(V130=1,H130=0),1,0)</x:f>
        <x:v>0</x:v>
      </x:c>
      <x:c r="X130" s="25" t="n">
        <x:f>IF(AND('Manual Data'!X130="Y",'Manual Data'!G130="N"),1,0)</x:f>
        <x:v>0</x:v>
      </x:c>
      <x:c r="Y130" s="25" t="n">
        <x:f>IF(AND('Manual Data'!U130="Y",'Manual Data'!V130="N"),1,0)</x:f>
        <x:v>0</x:v>
      </x:c>
      <x:c r="Z130" s="25" t="n">
        <x:f>IF('Manual Data'!U130="N",1,0)</x:f>
        <x:v>0</x:v>
      </x:c>
      <x:c r="AA130" s="25" t="n">
        <x:f>IF(AND('Manual Data'!AB130="N",'Manual Data'!AC130="N"),1,0)</x:f>
        <x:v>0</x:v>
      </x:c>
      <x:c r="AB130" s="25" t="n">
        <x:f>IF(AND(D130=1,E130=1),1,0)</x:f>
        <x:v>0</x:v>
      </x:c>
      <x:c r="AC130" s="25" t="n">
        <x:f>IF(AND(D130=0,E130=1),1,0)</x:f>
        <x:v>1</x:v>
      </x:c>
      <x:c r="AD130" s="25" t="n">
        <x:f>IF(AND(D130=1,E130=0),1,0)</x:f>
        <x:v>0</x:v>
      </x:c>
      <x:c r="AE130" s="25" t="n">
        <x:f>IF(AND(D130=0,E130=0),1,0)</x:f>
        <x:v>0</x:v>
      </x:c>
      <x:c r="AF130" s="25" t="n">
        <x:f>IF(AND(H130=1,I130=1),1,0)</x:f>
        <x:v>1</x:v>
      </x:c>
      <x:c r="AG130" s="25" t="n">
        <x:f>IF(AND(H130=0,I130=1),1,0)</x:f>
        <x:v>0</x:v>
      </x:c>
      <x:c r="AH130" s="25" t="n">
        <x:f>IF(AND('Manual Data'!J130="Y",'Manual Data'!M130="N"),1,0)</x:f>
        <x:v>1</x:v>
      </x:c>
      <x:c r="AI130" s="25" t="n">
        <x:f>IF(AND('Manual Data'!J130="Y",'Manual Data'!L130="N"),1,0)</x:f>
        <x:v>1</x:v>
      </x:c>
      <x:c r="AJ130" s="25" t="n">
        <x:f>IF(AND('Manual Data'!O130="N",'Manual Data'!Q130="N"),1,0)</x:f>
        <x:v>1</x:v>
      </x:c>
      <x:c r="AK130" s="25" t="n">
        <x:f>IF(AND('Manual Data'!J130="Y",'Manual Data'!K130="Y"),1,0)</x:f>
        <x:v>1</x:v>
      </x:c>
      <x:c r="AL130" s="25" t="n">
        <x:f>IF(AND('Manual Data'!J130="Y",'Manual Data'!K130="Y",'Manual Data'!L130="Y"),1,0)</x:f>
        <x:v>0</x:v>
      </x:c>
      <x:c r="AM130" s="25" t="n">
        <x:f>IF(AND(D130=1,'Manual Data'!N130="Y"),1,0)</x:f>
        <x:v>0</x:v>
      </x:c>
    </x:row>
    <x:row r="131">
      <x:c r="A131" s="24" t="str">
        <x:f>'Manual Data'!A131</x:f>
        <x:v>127</x:v>
      </x:c>
      <x:c r="B131" s="25" t="str">
        <x:f>'Manual Data'!B131</x:f>
        <x:v>Surgical</x:v>
      </x:c>
      <x:c r="C131" s="25" t="n">
        <x:f>IF(OR('Manual Data'!O131="Y",'Manual Data'!Q131="Y"),1,0)</x:f>
        <x:v>0</x:v>
      </x:c>
      <x:c r="D131" s="25" t="n">
        <x:f>IF(AND('Manual Data'!J131="Y",'Manual Data'!K131="Y",'Manual Data'!L131="Y",'Manual Data'!M131="Y"),1,0)</x:f>
        <x:v>0</x:v>
      </x:c>
      <x:c r="E131" s="25" t="n">
        <x:f>IF(OR('Manual Data'!AS131="Y",'Manual Data'!AT131="Y",'Manual Data'!AU131="Y",'Manual Data'!AV131="Y",'Manual Data'!AW131="Y"),1,0)</x:f>
        <x:v>1</x:v>
      </x:c>
      <x:c r="F131" s="25" t="n">
        <x:f>IF(OR('Manual Data'!AB131="Y",'Manual Data'!AC131="Y",'Manual Data'!AD131="Y",'Manual Data'!AE131="Y",'Manual Data'!AF131="Y"),1,0)</x:f>
        <x:v>1</x:v>
      </x:c>
      <x:c r="G131" s="25" t="n">
        <x:f>IF(OR('Manual Data'!AN131="Y",'Manual Data'!AO131="Y",'Manual Data'!AP131="Y",'Manual Data'!AQ131="Y"),1,0)</x:f>
        <x:v>1</x:v>
      </x:c>
      <x:c r="H131" s="25" t="n">
        <x:f>IF(OR('Manual Data'!R131="Y",'Manual Data'!S131="Y"),1,0)</x:f>
        <x:v>1</x:v>
      </x:c>
      <x:c r="I131" s="25" t="n">
        <x:f>IF(OR('Manual Data'!AO131="Y",'Manual Data'!AT131="Y"),1,0)</x:f>
        <x:v>1</x:v>
      </x:c>
      <x:c r="J131" s="25" t="n">
        <x:f>IF(OR('Manual Data'!AN131="Y",'Manual Data'!AS131="Y"),1,0)</x:f>
        <x:v>0</x:v>
      </x:c>
      <x:c r="K131" s="25" t="n">
        <x:f>IF(AND('Manual Data'!U131="Y",'Manual Data'!T131="Y",'Manual Data'!V131="Y"),1,0)</x:f>
        <x:v>1</x:v>
      </x:c>
      <x:c r="L131" s="25" t="n">
        <x:f>IF(AND('Manual Data'!M131="N",'Manual Data'!L131="N"),1,0)</x:f>
        <x:v>1</x:v>
      </x:c>
      <x:c r="M131" s="25" t="n">
        <x:f>IF(OR('Manual Data'!Y131="Y",'Manual Data'!Z131="Y"),1,0)</x:f>
        <x:v>0</x:v>
      </x:c>
      <x:c r="N131" s="25" t="n">
        <x:f>IF(AND('Manual Data'!H131="Y",'Manual Data'!I131="Y",E131=1),1,0)</x:f>
        <x:v>1</x:v>
      </x:c>
      <x:c r="O131" s="25" t="n">
        <x:f>IF(AND('Manual Data'!H131="Y",D131=1,E131=1),1,0)</x:f>
        <x:v>0</x:v>
      </x:c>
      <x:c r="P131" s="25" t="n">
        <x:f>IF(AND(O131=1,C131=1),1,0)</x:f>
        <x:v>0</x:v>
      </x:c>
      <x:c r="Q131" s="25" t="n">
        <x:f>IF(AND('Manual Data'!B131="Non-surgical",'Manual Data'!I131="Y",C131=1,J131=1,E131=1),1,0)</x:f>
        <x:v>0</x:v>
      </x:c>
      <x:c r="R131" s="25" t="n">
        <x:f>IF(AND(Q131=1,D131=0),1,0)</x:f>
        <x:v>0</x:v>
      </x:c>
      <x:c r="S131" s="25" t="n">
        <x:f>IF(AND(Q131=1,D131=1),1,0)</x:f>
        <x:v>0</x:v>
      </x:c>
      <x:c r="T131" s="25" t="n">
        <x:f>IF(AND(Q131=1,L131=1),1,0)</x:f>
        <x:v>0</x:v>
      </x:c>
      <x:c r="U131" s="25" t="n">
        <x:f>IF(AND(Q131=1,'Manual Data'!T131="N"),1,0)</x:f>
        <x:v>0</x:v>
      </x:c>
      <x:c r="V131" s="25" t="n">
        <x:f>IF(AND(OR('Manual Data'!B131="Surgical",'Manual Data'!B131="Mixed"),'Manual Data'!I131="Y",I131=1,E131=1),1,0)</x:f>
        <x:v>1</x:v>
      </x:c>
      <x:c r="W131" s="25" t="n">
        <x:f>IF(AND(V131=1,H131=0),1,0)</x:f>
        <x:v>0</x:v>
      </x:c>
      <x:c r="X131" s="25" t="n">
        <x:f>IF(AND('Manual Data'!X131="Y",'Manual Data'!G131="N"),1,0)</x:f>
        <x:v>0</x:v>
      </x:c>
      <x:c r="Y131" s="25" t="n">
        <x:f>IF(AND('Manual Data'!U131="Y",'Manual Data'!V131="N"),1,0)</x:f>
        <x:v>0</x:v>
      </x:c>
      <x:c r="Z131" s="25" t="n">
        <x:f>IF('Manual Data'!U131="N",1,0)</x:f>
        <x:v>0</x:v>
      </x:c>
      <x:c r="AA131" s="25" t="n">
        <x:f>IF(AND('Manual Data'!AB131="N",'Manual Data'!AC131="N"),1,0)</x:f>
        <x:v>1</x:v>
      </x:c>
      <x:c r="AB131" s="25" t="n">
        <x:f>IF(AND(D131=1,E131=1),1,0)</x:f>
        <x:v>0</x:v>
      </x:c>
      <x:c r="AC131" s="25" t="n">
        <x:f>IF(AND(D131=0,E131=1),1,0)</x:f>
        <x:v>1</x:v>
      </x:c>
      <x:c r="AD131" s="25" t="n">
        <x:f>IF(AND(D131=1,E131=0),1,0)</x:f>
        <x:v>0</x:v>
      </x:c>
      <x:c r="AE131" s="25" t="n">
        <x:f>IF(AND(D131=0,E131=0),1,0)</x:f>
        <x:v>0</x:v>
      </x:c>
      <x:c r="AF131" s="25" t="n">
        <x:f>IF(AND(H131=1,I131=1),1,0)</x:f>
        <x:v>1</x:v>
      </x:c>
      <x:c r="AG131" s="25" t="n">
        <x:f>IF(AND(H131=0,I131=1),1,0)</x:f>
        <x:v>0</x:v>
      </x:c>
      <x:c r="AH131" s="25" t="n">
        <x:f>IF(AND('Manual Data'!J131="Y",'Manual Data'!M131="N"),1,0)</x:f>
        <x:v>1</x:v>
      </x:c>
      <x:c r="AI131" s="25" t="n">
        <x:f>IF(AND('Manual Data'!J131="Y",'Manual Data'!L131="N"),1,0)</x:f>
        <x:v>1</x:v>
      </x:c>
      <x:c r="AJ131" s="25" t="n">
        <x:f>IF(AND('Manual Data'!O131="N",'Manual Data'!Q131="N"),1,0)</x:f>
        <x:v>1</x:v>
      </x:c>
      <x:c r="AK131" s="25" t="n">
        <x:f>IF(AND('Manual Data'!J131="Y",'Manual Data'!K131="Y"),1,0)</x:f>
        <x:v>1</x:v>
      </x:c>
      <x:c r="AL131" s="25" t="n">
        <x:f>IF(AND('Manual Data'!J131="Y",'Manual Data'!K131="Y",'Manual Data'!L131="Y"),1,0)</x:f>
        <x:v>0</x:v>
      </x:c>
      <x:c r="AM131" s="25" t="n">
        <x:f>IF(AND(D131=1,'Manual Data'!N131="Y"),1,0)</x:f>
        <x:v>0</x:v>
      </x:c>
    </x:row>
    <x:row r="132">
      <x:c r="A132" s="24" t="str">
        <x:f>'Manual Data'!A132</x:f>
        <x:v>128</x:v>
      </x:c>
      <x:c r="B132" s="25" t="str">
        <x:f>'Manual Data'!B132</x:f>
        <x:v>Non-surgical</x:v>
      </x:c>
      <x:c r="C132" s="25" t="n">
        <x:f>IF(OR('Manual Data'!O132="Y",'Manual Data'!Q132="Y"),1,0)</x:f>
        <x:v>1</x:v>
      </x:c>
      <x:c r="D132" s="25" t="n">
        <x:f>IF(AND('Manual Data'!J132="Y",'Manual Data'!K132="Y",'Manual Data'!L132="Y",'Manual Data'!M132="Y"),1,0)</x:f>
        <x:v>1</x:v>
      </x:c>
      <x:c r="E132" s="25" t="n">
        <x:f>IF(OR('Manual Data'!AS132="Y",'Manual Data'!AT132="Y",'Manual Data'!AU132="Y",'Manual Data'!AV132="Y",'Manual Data'!AW132="Y"),1,0)</x:f>
        <x:v>1</x:v>
      </x:c>
      <x:c r="F132" s="25" t="n">
        <x:f>IF(OR('Manual Data'!AB132="Y",'Manual Data'!AC132="Y",'Manual Data'!AD132="Y",'Manual Data'!AE132="Y",'Manual Data'!AF132="Y"),1,0)</x:f>
        <x:v>1</x:v>
      </x:c>
      <x:c r="G132" s="25" t="n">
        <x:f>IF(OR('Manual Data'!AN132="Y",'Manual Data'!AO132="Y",'Manual Data'!AP132="Y",'Manual Data'!AQ132="Y"),1,0)</x:f>
        <x:v>1</x:v>
      </x:c>
      <x:c r="H132" s="25" t="n">
        <x:f>IF(OR('Manual Data'!R132="Y",'Manual Data'!S132="Y"),1,0)</x:f>
        <x:v>1</x:v>
      </x:c>
      <x:c r="I132" s="25" t="n">
        <x:f>IF(OR('Manual Data'!AO132="Y",'Manual Data'!AT132="Y"),1,0)</x:f>
        <x:v>1</x:v>
      </x:c>
      <x:c r="J132" s="25" t="n">
        <x:f>IF(OR('Manual Data'!AN132="Y",'Manual Data'!AS132="Y"),1,0)</x:f>
        <x:v>0</x:v>
      </x:c>
      <x:c r="K132" s="25" t="n">
        <x:f>IF(AND('Manual Data'!U132="Y",'Manual Data'!T132="Y",'Manual Data'!V132="Y"),1,0)</x:f>
        <x:v>1</x:v>
      </x:c>
      <x:c r="L132" s="25" t="n">
        <x:f>IF(AND('Manual Data'!M132="N",'Manual Data'!L132="N"),1,0)</x:f>
        <x:v>0</x:v>
      </x:c>
      <x:c r="M132" s="25" t="n">
        <x:f>IF(OR('Manual Data'!Y132="Y",'Manual Data'!Z132="Y"),1,0)</x:f>
        <x:v>0</x:v>
      </x:c>
      <x:c r="N132" s="25" t="n">
        <x:f>IF(AND('Manual Data'!H132="Y",'Manual Data'!I132="Y",E132=1),1,0)</x:f>
        <x:v>1</x:v>
      </x:c>
      <x:c r="O132" s="25" t="n">
        <x:f>IF(AND('Manual Data'!H132="Y",D132=1,E132=1),1,0)</x:f>
        <x:v>1</x:v>
      </x:c>
      <x:c r="P132" s="25" t="n">
        <x:f>IF(AND(O132=1,C132=1),1,0)</x:f>
        <x:v>1</x:v>
      </x:c>
      <x:c r="Q132" s="25" t="n">
        <x:f>IF(AND('Manual Data'!B132="Non-surgical",'Manual Data'!I132="Y",C132=1,J132=1,E132=1),1,0)</x:f>
        <x:v>0</x:v>
      </x:c>
      <x:c r="R132" s="25" t="n">
        <x:f>IF(AND(Q132=1,D132=0),1,0)</x:f>
        <x:v>0</x:v>
      </x:c>
      <x:c r="S132" s="25" t="n">
        <x:f>IF(AND(Q132=1,D132=1),1,0)</x:f>
        <x:v>0</x:v>
      </x:c>
      <x:c r="T132" s="25" t="n">
        <x:f>IF(AND(Q132=1,L132=1),1,0)</x:f>
        <x:v>0</x:v>
      </x:c>
      <x:c r="U132" s="25" t="n">
        <x:f>IF(AND(Q132=1,'Manual Data'!T132="N"),1,0)</x:f>
        <x:v>0</x:v>
      </x:c>
      <x:c r="V132" s="25" t="n">
        <x:f>IF(AND(OR('Manual Data'!B132="Surgical",'Manual Data'!B132="Mixed"),'Manual Data'!I132="Y",I132=1,E132=1),1,0)</x:f>
        <x:v>0</x:v>
      </x:c>
      <x:c r="W132" s="25" t="n">
        <x:f>IF(AND(V132=1,H132=0),1,0)</x:f>
        <x:v>0</x:v>
      </x:c>
      <x:c r="X132" s="25" t="n">
        <x:f>IF(AND('Manual Data'!X132="Y",'Manual Data'!G132="N"),1,0)</x:f>
        <x:v>0</x:v>
      </x:c>
      <x:c r="Y132" s="25" t="n">
        <x:f>IF(AND('Manual Data'!U132="Y",'Manual Data'!V132="N"),1,0)</x:f>
        <x:v>0</x:v>
      </x:c>
      <x:c r="Z132" s="25" t="n">
        <x:f>IF('Manual Data'!U132="N",1,0)</x:f>
        <x:v>0</x:v>
      </x:c>
      <x:c r="AA132" s="25" t="n">
        <x:f>IF(AND('Manual Data'!AB132="N",'Manual Data'!AC132="N"),1,0)</x:f>
        <x:v>1</x:v>
      </x:c>
      <x:c r="AB132" s="25" t="n">
        <x:f>IF(AND(D132=1,E132=1),1,0)</x:f>
        <x:v>1</x:v>
      </x:c>
      <x:c r="AC132" s="25" t="n">
        <x:f>IF(AND(D132=0,E132=1),1,0)</x:f>
        <x:v>0</x:v>
      </x:c>
      <x:c r="AD132" s="25" t="n">
        <x:f>IF(AND(D132=1,E132=0),1,0)</x:f>
        <x:v>0</x:v>
      </x:c>
      <x:c r="AE132" s="25" t="n">
        <x:f>IF(AND(D132=0,E132=0),1,0)</x:f>
        <x:v>0</x:v>
      </x:c>
      <x:c r="AF132" s="25" t="n">
        <x:f>IF(AND(H132=1,I132=1),1,0)</x:f>
        <x:v>1</x:v>
      </x:c>
      <x:c r="AG132" s="25" t="n">
        <x:f>IF(AND(H132=0,I132=1),1,0)</x:f>
        <x:v>0</x:v>
      </x:c>
      <x:c r="AH132" s="25" t="n">
        <x:f>IF(AND('Manual Data'!J132="Y",'Manual Data'!M132="N"),1,0)</x:f>
        <x:v>0</x:v>
      </x:c>
      <x:c r="AI132" s="25" t="n">
        <x:f>IF(AND('Manual Data'!J132="Y",'Manual Data'!L132="N"),1,0)</x:f>
        <x:v>0</x:v>
      </x:c>
      <x:c r="AJ132" s="25" t="n">
        <x:f>IF(AND('Manual Data'!O132="N",'Manual Data'!Q132="N"),1,0)</x:f>
        <x:v>0</x:v>
      </x:c>
      <x:c r="AK132" s="25" t="n">
        <x:f>IF(AND('Manual Data'!J132="Y",'Manual Data'!K132="Y"),1,0)</x:f>
        <x:v>1</x:v>
      </x:c>
      <x:c r="AL132" s="25" t="n">
        <x:f>IF(AND('Manual Data'!J132="Y",'Manual Data'!K132="Y",'Manual Data'!L132="Y"),1,0)</x:f>
        <x:v>1</x:v>
      </x:c>
      <x:c r="AM132" s="25" t="n">
        <x:f>IF(AND(D132=1,'Manual Data'!N132="Y"),1,0)</x:f>
        <x:v>1</x:v>
      </x:c>
    </x:row>
    <x:row r="133">
      <x:c r="A133" s="24" t="str">
        <x:f>'Manual Data'!A133</x:f>
        <x:v>129</x:v>
      </x:c>
      <x:c r="B133" s="25" t="str">
        <x:f>'Manual Data'!B133</x:f>
        <x:v>Surgical</x:v>
      </x:c>
      <x:c r="C133" s="25" t="n">
        <x:f>IF(OR('Manual Data'!O133="Y",'Manual Data'!Q133="Y"),1,0)</x:f>
        <x:v>1</x:v>
      </x:c>
      <x:c r="D133" s="25" t="n">
        <x:f>IF(AND('Manual Data'!J133="Y",'Manual Data'!K133="Y",'Manual Data'!L133="Y",'Manual Data'!M133="Y"),1,0)</x:f>
        <x:v>1</x:v>
      </x:c>
      <x:c r="E133" s="25" t="n">
        <x:f>IF(OR('Manual Data'!AS133="Y",'Manual Data'!AT133="Y",'Manual Data'!AU133="Y",'Manual Data'!AV133="Y",'Manual Data'!AW133="Y"),1,0)</x:f>
        <x:v>1</x:v>
      </x:c>
      <x:c r="F133" s="25" t="n">
        <x:f>IF(OR('Manual Data'!AB133="Y",'Manual Data'!AC133="Y",'Manual Data'!AD133="Y",'Manual Data'!AE133="Y",'Manual Data'!AF133="Y"),1,0)</x:f>
        <x:v>1</x:v>
      </x:c>
      <x:c r="G133" s="25" t="n">
        <x:f>IF(OR('Manual Data'!AN133="Y",'Manual Data'!AO133="Y",'Manual Data'!AP133="Y",'Manual Data'!AQ133="Y"),1,0)</x:f>
        <x:v>1</x:v>
      </x:c>
      <x:c r="H133" s="25" t="n">
        <x:f>IF(OR('Manual Data'!R133="Y",'Manual Data'!S133="Y"),1,0)</x:f>
        <x:v>1</x:v>
      </x:c>
      <x:c r="I133" s="25" t="n">
        <x:f>IF(OR('Manual Data'!AO133="Y",'Manual Data'!AT133="Y"),1,0)</x:f>
        <x:v>1</x:v>
      </x:c>
      <x:c r="J133" s="25" t="n">
        <x:f>IF(OR('Manual Data'!AN133="Y",'Manual Data'!AS133="Y"),1,0)</x:f>
        <x:v>0</x:v>
      </x:c>
      <x:c r="K133" s="25" t="n">
        <x:f>IF(AND('Manual Data'!U133="Y",'Manual Data'!T133="Y",'Manual Data'!V133="Y"),1,0)</x:f>
        <x:v>1</x:v>
      </x:c>
      <x:c r="L133" s="25" t="n">
        <x:f>IF(AND('Manual Data'!M133="N",'Manual Data'!L133="N"),1,0)</x:f>
        <x:v>0</x:v>
      </x:c>
      <x:c r="M133" s="25" t="n">
        <x:f>IF(OR('Manual Data'!Y133="Y",'Manual Data'!Z133="Y"),1,0)</x:f>
        <x:v>0</x:v>
      </x:c>
      <x:c r="N133" s="25" t="n">
        <x:f>IF(AND('Manual Data'!H133="Y",'Manual Data'!I133="Y",E133=1),1,0)</x:f>
        <x:v>1</x:v>
      </x:c>
      <x:c r="O133" s="25" t="n">
        <x:f>IF(AND('Manual Data'!H133="Y",D133=1,E133=1),1,0)</x:f>
        <x:v>1</x:v>
      </x:c>
      <x:c r="P133" s="25" t="n">
        <x:f>IF(AND(O133=1,C133=1),1,0)</x:f>
        <x:v>1</x:v>
      </x:c>
      <x:c r="Q133" s="25" t="n">
        <x:f>IF(AND('Manual Data'!B133="Non-surgical",'Manual Data'!I133="Y",C133=1,J133=1,E133=1),1,0)</x:f>
        <x:v>0</x:v>
      </x:c>
      <x:c r="R133" s="25" t="n">
        <x:f>IF(AND(Q133=1,D133=0),1,0)</x:f>
        <x:v>0</x:v>
      </x:c>
      <x:c r="S133" s="25" t="n">
        <x:f>IF(AND(Q133=1,D133=1),1,0)</x:f>
        <x:v>0</x:v>
      </x:c>
      <x:c r="T133" s="25" t="n">
        <x:f>IF(AND(Q133=1,L133=1),1,0)</x:f>
        <x:v>0</x:v>
      </x:c>
      <x:c r="U133" s="25" t="n">
        <x:f>IF(AND(Q133=1,'Manual Data'!T133="N"),1,0)</x:f>
        <x:v>0</x:v>
      </x:c>
      <x:c r="V133" s="25" t="n">
        <x:f>IF(AND(OR('Manual Data'!B133="Surgical",'Manual Data'!B133="Mixed"),'Manual Data'!I133="Y",I133=1,E133=1),1,0)</x:f>
        <x:v>1</x:v>
      </x:c>
      <x:c r="W133" s="25" t="n">
        <x:f>IF(AND(V133=1,H133=0),1,0)</x:f>
        <x:v>0</x:v>
      </x:c>
      <x:c r="X133" s="25" t="n">
        <x:f>IF(AND('Manual Data'!X133="Y",'Manual Data'!G133="N"),1,0)</x:f>
        <x:v>1</x:v>
      </x:c>
      <x:c r="Y133" s="25" t="n">
        <x:f>IF(AND('Manual Data'!U133="Y",'Manual Data'!V133="N"),1,0)</x:f>
        <x:v>0</x:v>
      </x:c>
      <x:c r="Z133" s="25" t="n">
        <x:f>IF('Manual Data'!U133="N",1,0)</x:f>
        <x:v>0</x:v>
      </x:c>
      <x:c r="AA133" s="25" t="n">
        <x:f>IF(AND('Manual Data'!AB133="N",'Manual Data'!AC133="N"),1,0)</x:f>
        <x:v>0</x:v>
      </x:c>
      <x:c r="AB133" s="25" t="n">
        <x:f>IF(AND(D133=1,E133=1),1,0)</x:f>
        <x:v>1</x:v>
      </x:c>
      <x:c r="AC133" s="25" t="n">
        <x:f>IF(AND(D133=0,E133=1),1,0)</x:f>
        <x:v>0</x:v>
      </x:c>
      <x:c r="AD133" s="25" t="n">
        <x:f>IF(AND(D133=1,E133=0),1,0)</x:f>
        <x:v>0</x:v>
      </x:c>
      <x:c r="AE133" s="25" t="n">
        <x:f>IF(AND(D133=0,E133=0),1,0)</x:f>
        <x:v>0</x:v>
      </x:c>
      <x:c r="AF133" s="25" t="n">
        <x:f>IF(AND(H133=1,I133=1),1,0)</x:f>
        <x:v>1</x:v>
      </x:c>
      <x:c r="AG133" s="25" t="n">
        <x:f>IF(AND(H133=0,I133=1),1,0)</x:f>
        <x:v>0</x:v>
      </x:c>
      <x:c r="AH133" s="25" t="n">
        <x:f>IF(AND('Manual Data'!J133="Y",'Manual Data'!M133="N"),1,0)</x:f>
        <x:v>0</x:v>
      </x:c>
      <x:c r="AI133" s="25" t="n">
        <x:f>IF(AND('Manual Data'!J133="Y",'Manual Data'!L133="N"),1,0)</x:f>
        <x:v>0</x:v>
      </x:c>
      <x:c r="AJ133" s="25" t="n">
        <x:f>IF(AND('Manual Data'!O133="N",'Manual Data'!Q133="N"),1,0)</x:f>
        <x:v>0</x:v>
      </x:c>
      <x:c r="AK133" s="25" t="n">
        <x:f>IF(AND('Manual Data'!J133="Y",'Manual Data'!K133="Y"),1,0)</x:f>
        <x:v>1</x:v>
      </x:c>
      <x:c r="AL133" s="25" t="n">
        <x:f>IF(AND('Manual Data'!J133="Y",'Manual Data'!K133="Y",'Manual Data'!L133="Y"),1,0)</x:f>
        <x:v>1</x:v>
      </x:c>
      <x:c r="AM133" s="25" t="n">
        <x:f>IF(AND(D133=1,'Manual Data'!N133="Y"),1,0)</x:f>
        <x:v>1</x:v>
      </x:c>
    </x:row>
    <x:row r="134">
      <x:c r="A134" s="24" t="str">
        <x:f>'Manual Data'!A134</x:f>
        <x:v>130</x:v>
      </x:c>
      <x:c r="B134" s="25" t="str">
        <x:f>'Manual Data'!B134</x:f>
        <x:v>Non-surgical</x:v>
      </x:c>
      <x:c r="C134" s="25" t="n">
        <x:f>IF(OR('Manual Data'!O134="Y",'Manual Data'!Q134="Y"),1,0)</x:f>
        <x:v>1</x:v>
      </x:c>
      <x:c r="D134" s="25" t="n">
        <x:f>IF(AND('Manual Data'!J134="Y",'Manual Data'!K134="Y",'Manual Data'!L134="Y",'Manual Data'!M134="Y"),1,0)</x:f>
        <x:v>0</x:v>
      </x:c>
      <x:c r="E134" s="25" t="n">
        <x:f>IF(OR('Manual Data'!AS134="Y",'Manual Data'!AT134="Y",'Manual Data'!AU134="Y",'Manual Data'!AV134="Y",'Manual Data'!AW134="Y"),1,0)</x:f>
        <x:v>1</x:v>
      </x:c>
      <x:c r="F134" s="25" t="n">
        <x:f>IF(OR('Manual Data'!AB134="Y",'Manual Data'!AC134="Y",'Manual Data'!AD134="Y",'Manual Data'!AE134="Y",'Manual Data'!AF134="Y"),1,0)</x:f>
        <x:v>1</x:v>
      </x:c>
      <x:c r="G134" s="25" t="n">
        <x:f>IF(OR('Manual Data'!AN134="Y",'Manual Data'!AO134="Y",'Manual Data'!AP134="Y",'Manual Data'!AQ134="Y"),1,0)</x:f>
        <x:v>0</x:v>
      </x:c>
      <x:c r="H134" s="25" t="n">
        <x:f>IF(OR('Manual Data'!R134="Y",'Manual Data'!S134="Y"),1,0)</x:f>
        <x:v>0</x:v>
      </x:c>
      <x:c r="I134" s="25" t="n">
        <x:f>IF(OR('Manual Data'!AO134="Y",'Manual Data'!AT134="Y"),1,0)</x:f>
        <x:v>0</x:v>
      </x:c>
      <x:c r="J134" s="25" t="n">
        <x:f>IF(OR('Manual Data'!AN134="Y",'Manual Data'!AS134="Y"),1,0)</x:f>
        <x:v>0</x:v>
      </x:c>
      <x:c r="K134" s="25" t="n">
        <x:f>IF(AND('Manual Data'!U134="Y",'Manual Data'!T134="Y",'Manual Data'!V134="Y"),1,0)</x:f>
        <x:v>0</x:v>
      </x:c>
      <x:c r="L134" s="25" t="n">
        <x:f>IF(AND('Manual Data'!M134="N",'Manual Data'!L134="N"),1,0)</x:f>
        <x:v>0</x:v>
      </x:c>
      <x:c r="M134" s="25" t="n">
        <x:f>IF(OR('Manual Data'!Y134="Y",'Manual Data'!Z134="Y"),1,0)</x:f>
        <x:v>0</x:v>
      </x:c>
      <x:c r="N134" s="25" t="n">
        <x:f>IF(AND('Manual Data'!H134="Y",'Manual Data'!I134="Y",E134=1),1,0)</x:f>
        <x:v>0</x:v>
      </x:c>
      <x:c r="O134" s="25" t="n">
        <x:f>IF(AND('Manual Data'!H134="Y",D134=1,E134=1),1,0)</x:f>
        <x:v>0</x:v>
      </x:c>
      <x:c r="P134" s="25" t="n">
        <x:f>IF(AND(O134=1,C134=1),1,0)</x:f>
        <x:v>0</x:v>
      </x:c>
      <x:c r="Q134" s="25" t="n">
        <x:f>IF(AND('Manual Data'!B134="Non-surgical",'Manual Data'!I134="Y",C134=1,J134=1,E134=1),1,0)</x:f>
        <x:v>0</x:v>
      </x:c>
      <x:c r="R134" s="25" t="n">
        <x:f>IF(AND(Q134=1,D134=0),1,0)</x:f>
        <x:v>0</x:v>
      </x:c>
      <x:c r="S134" s="25" t="n">
        <x:f>IF(AND(Q134=1,D134=1),1,0)</x:f>
        <x:v>0</x:v>
      </x:c>
      <x:c r="T134" s="25" t="n">
        <x:f>IF(AND(Q134=1,L134=1),1,0)</x:f>
        <x:v>0</x:v>
      </x:c>
      <x:c r="U134" s="25" t="n">
        <x:f>IF(AND(Q134=1,'Manual Data'!T134="N"),1,0)</x:f>
        <x:v>0</x:v>
      </x:c>
      <x:c r="V134" s="25" t="n">
        <x:f>IF(AND(OR('Manual Data'!B134="Surgical",'Manual Data'!B134="Mixed"),'Manual Data'!I134="Y",I134=1,E134=1),1,0)</x:f>
        <x:v>0</x:v>
      </x:c>
      <x:c r="W134" s="25" t="n">
        <x:f>IF(AND(V134=1,H134=0),1,0)</x:f>
        <x:v>0</x:v>
      </x:c>
      <x:c r="X134" s="25" t="n">
        <x:f>IF(AND('Manual Data'!X134="Y",'Manual Data'!G134="N"),1,0)</x:f>
        <x:v>0</x:v>
      </x:c>
      <x:c r="Y134" s="25" t="n">
        <x:f>IF(AND('Manual Data'!U134="Y",'Manual Data'!V134="N"),1,0)</x:f>
        <x:v>1</x:v>
      </x:c>
      <x:c r="Z134" s="25" t="n">
        <x:f>IF('Manual Data'!U134="N",1,0)</x:f>
        <x:v>0</x:v>
      </x:c>
      <x:c r="AA134" s="25" t="n">
        <x:f>IF(AND('Manual Data'!AB134="N",'Manual Data'!AC134="N"),1,0)</x:f>
        <x:v>1</x:v>
      </x:c>
      <x:c r="AB134" s="25" t="n">
        <x:f>IF(AND(D134=1,E134=1),1,0)</x:f>
        <x:v>0</x:v>
      </x:c>
      <x:c r="AC134" s="25" t="n">
        <x:f>IF(AND(D134=0,E134=1),1,0)</x:f>
        <x:v>1</x:v>
      </x:c>
      <x:c r="AD134" s="25" t="n">
        <x:f>IF(AND(D134=1,E134=0),1,0)</x:f>
        <x:v>0</x:v>
      </x:c>
      <x:c r="AE134" s="25" t="n">
        <x:f>IF(AND(D134=0,E134=0),1,0)</x:f>
        <x:v>0</x:v>
      </x:c>
      <x:c r="AF134" s="25" t="n">
        <x:f>IF(AND(H134=1,I134=1),1,0)</x:f>
        <x:v>0</x:v>
      </x:c>
      <x:c r="AG134" s="25" t="n">
        <x:f>IF(AND(H134=0,I134=1),1,0)</x:f>
        <x:v>0</x:v>
      </x:c>
      <x:c r="AH134" s="25" t="n">
        <x:f>IF(AND('Manual Data'!J134="Y",'Manual Data'!M134="N"),1,0)</x:f>
        <x:v>1</x:v>
      </x:c>
      <x:c r="AI134" s="25" t="n">
        <x:f>IF(AND('Manual Data'!J134="Y",'Manual Data'!L134="N"),1,0)</x:f>
        <x:v>0</x:v>
      </x:c>
      <x:c r="AJ134" s="25" t="n">
        <x:f>IF(AND('Manual Data'!O134="N",'Manual Data'!Q134="N"),1,0)</x:f>
        <x:v>0</x:v>
      </x:c>
      <x:c r="AK134" s="25" t="n">
        <x:f>IF(AND('Manual Data'!J134="Y",'Manual Data'!K134="Y"),1,0)</x:f>
        <x:v>1</x:v>
      </x:c>
      <x:c r="AL134" s="25" t="n">
        <x:f>IF(AND('Manual Data'!J134="Y",'Manual Data'!K134="Y",'Manual Data'!L134="Y"),1,0)</x:f>
        <x:v>1</x:v>
      </x:c>
      <x:c r="AM134" s="25" t="n">
        <x:f>IF(AND(D134=1,'Manual Data'!N134="Y"),1,0)</x:f>
        <x:v>0</x:v>
      </x:c>
    </x:row>
    <x:row r="135">
      <x:c r="A135" s="24" t="str">
        <x:f>'Manual Data'!A135</x:f>
        <x:v>131</x:v>
      </x:c>
      <x:c r="B135" s="25" t="str">
        <x:f>'Manual Data'!B135</x:f>
        <x:v>Surgical</x:v>
      </x:c>
      <x:c r="C135" s="25" t="n">
        <x:f>IF(OR('Manual Data'!O135="Y",'Manual Data'!Q135="Y"),1,0)</x:f>
        <x:v>1</x:v>
      </x:c>
      <x:c r="D135" s="25" t="n">
        <x:f>IF(AND('Manual Data'!J135="Y",'Manual Data'!K135="Y",'Manual Data'!L135="Y",'Manual Data'!M135="Y"),1,0)</x:f>
        <x:v>1</x:v>
      </x:c>
      <x:c r="E135" s="25" t="n">
        <x:f>IF(OR('Manual Data'!AS135="Y",'Manual Data'!AT135="Y",'Manual Data'!AU135="Y",'Manual Data'!AV135="Y",'Manual Data'!AW135="Y"),1,0)</x:f>
        <x:v>1</x:v>
      </x:c>
      <x:c r="F135" s="25" t="n">
        <x:f>IF(OR('Manual Data'!AB135="Y",'Manual Data'!AC135="Y",'Manual Data'!AD135="Y",'Manual Data'!AE135="Y",'Manual Data'!AF135="Y"),1,0)</x:f>
        <x:v>1</x:v>
      </x:c>
      <x:c r="G135" s="25" t="n">
        <x:f>IF(OR('Manual Data'!AN135="Y",'Manual Data'!AO135="Y",'Manual Data'!AP135="Y",'Manual Data'!AQ135="Y"),1,0)</x:f>
        <x:v>1</x:v>
      </x:c>
      <x:c r="H135" s="25" t="n">
        <x:f>IF(OR('Manual Data'!R135="Y",'Manual Data'!S135="Y"),1,0)</x:f>
        <x:v>1</x:v>
      </x:c>
      <x:c r="I135" s="25" t="n">
        <x:f>IF(OR('Manual Data'!AO135="Y",'Manual Data'!AT135="Y"),1,0)</x:f>
        <x:v>1</x:v>
      </x:c>
      <x:c r="J135" s="25" t="n">
        <x:f>IF(OR('Manual Data'!AN135="Y",'Manual Data'!AS135="Y"),1,0)</x:f>
        <x:v>0</x:v>
      </x:c>
      <x:c r="K135" s="25" t="n">
        <x:f>IF(AND('Manual Data'!U135="Y",'Manual Data'!T135="Y",'Manual Data'!V135="Y"),1,0)</x:f>
        <x:v>1</x:v>
      </x:c>
      <x:c r="L135" s="25" t="n">
        <x:f>IF(AND('Manual Data'!M135="N",'Manual Data'!L135="N"),1,0)</x:f>
        <x:v>0</x:v>
      </x:c>
      <x:c r="M135" s="25" t="n">
        <x:f>IF(OR('Manual Data'!Y135="Y",'Manual Data'!Z135="Y"),1,0)</x:f>
        <x:v>0</x:v>
      </x:c>
      <x:c r="N135" s="25" t="n">
        <x:f>IF(AND('Manual Data'!H135="Y",'Manual Data'!I135="Y",E135=1),1,0)</x:f>
        <x:v>1</x:v>
      </x:c>
      <x:c r="O135" s="25" t="n">
        <x:f>IF(AND('Manual Data'!H135="Y",D135=1,E135=1),1,0)</x:f>
        <x:v>1</x:v>
      </x:c>
      <x:c r="P135" s="25" t="n">
        <x:f>IF(AND(O135=1,C135=1),1,0)</x:f>
        <x:v>1</x:v>
      </x:c>
      <x:c r="Q135" s="25" t="n">
        <x:f>IF(AND('Manual Data'!B135="Non-surgical",'Manual Data'!I135="Y",C135=1,J135=1,E135=1),1,0)</x:f>
        <x:v>0</x:v>
      </x:c>
      <x:c r="R135" s="25" t="n">
        <x:f>IF(AND(Q135=1,D135=0),1,0)</x:f>
        <x:v>0</x:v>
      </x:c>
      <x:c r="S135" s="25" t="n">
        <x:f>IF(AND(Q135=1,D135=1),1,0)</x:f>
        <x:v>0</x:v>
      </x:c>
      <x:c r="T135" s="25" t="n">
        <x:f>IF(AND(Q135=1,L135=1),1,0)</x:f>
        <x:v>0</x:v>
      </x:c>
      <x:c r="U135" s="25" t="n">
        <x:f>IF(AND(Q135=1,'Manual Data'!T135="N"),1,0)</x:f>
        <x:v>0</x:v>
      </x:c>
      <x:c r="V135" s="25" t="n">
        <x:f>IF(AND(OR('Manual Data'!B135="Surgical",'Manual Data'!B135="Mixed"),'Manual Data'!I135="Y",I135=1,E135=1),1,0)</x:f>
        <x:v>1</x:v>
      </x:c>
      <x:c r="W135" s="25" t="n">
        <x:f>IF(AND(V135=1,H135=0),1,0)</x:f>
        <x:v>0</x:v>
      </x:c>
      <x:c r="X135" s="25" t="n">
        <x:f>IF(AND('Manual Data'!X135="Y",'Manual Data'!G135="N"),1,0)</x:f>
        <x:v>1</x:v>
      </x:c>
      <x:c r="Y135" s="25" t="n">
        <x:f>IF(AND('Manual Data'!U135="Y",'Manual Data'!V135="N"),1,0)</x:f>
        <x:v>0</x:v>
      </x:c>
      <x:c r="Z135" s="25" t="n">
        <x:f>IF('Manual Data'!U135="N",1,0)</x:f>
        <x:v>0</x:v>
      </x:c>
      <x:c r="AA135" s="25" t="n">
        <x:f>IF(AND('Manual Data'!AB135="N",'Manual Data'!AC135="N"),1,0)</x:f>
        <x:v>0</x:v>
      </x:c>
      <x:c r="AB135" s="25" t="n">
        <x:f>IF(AND(D135=1,E135=1),1,0)</x:f>
        <x:v>1</x:v>
      </x:c>
      <x:c r="AC135" s="25" t="n">
        <x:f>IF(AND(D135=0,E135=1),1,0)</x:f>
        <x:v>0</x:v>
      </x:c>
      <x:c r="AD135" s="25" t="n">
        <x:f>IF(AND(D135=1,E135=0),1,0)</x:f>
        <x:v>0</x:v>
      </x:c>
      <x:c r="AE135" s="25" t="n">
        <x:f>IF(AND(D135=0,E135=0),1,0)</x:f>
        <x:v>0</x:v>
      </x:c>
      <x:c r="AF135" s="25" t="n">
        <x:f>IF(AND(H135=1,I135=1),1,0)</x:f>
        <x:v>1</x:v>
      </x:c>
      <x:c r="AG135" s="25" t="n">
        <x:f>IF(AND(H135=0,I135=1),1,0)</x:f>
        <x:v>0</x:v>
      </x:c>
      <x:c r="AH135" s="25" t="n">
        <x:f>IF(AND('Manual Data'!J135="Y",'Manual Data'!M135="N"),1,0)</x:f>
        <x:v>0</x:v>
      </x:c>
      <x:c r="AI135" s="25" t="n">
        <x:f>IF(AND('Manual Data'!J135="Y",'Manual Data'!L135="N"),1,0)</x:f>
        <x:v>0</x:v>
      </x:c>
      <x:c r="AJ135" s="25" t="n">
        <x:f>IF(AND('Manual Data'!O135="N",'Manual Data'!Q135="N"),1,0)</x:f>
        <x:v>0</x:v>
      </x:c>
      <x:c r="AK135" s="25" t="n">
        <x:f>IF(AND('Manual Data'!J135="Y",'Manual Data'!K135="Y"),1,0)</x:f>
        <x:v>1</x:v>
      </x:c>
      <x:c r="AL135" s="25" t="n">
        <x:f>IF(AND('Manual Data'!J135="Y",'Manual Data'!K135="Y",'Manual Data'!L135="Y"),1,0)</x:f>
        <x:v>1</x:v>
      </x:c>
      <x:c r="AM135" s="25" t="n">
        <x:f>IF(AND(D135=1,'Manual Data'!N135="Y"),1,0)</x:f>
        <x:v>1</x:v>
      </x:c>
    </x:row>
    <x:row r="136">
      <x:c r="A136" s="24" t="str">
        <x:f>'Manual Data'!A136</x:f>
        <x:v>132</x:v>
      </x:c>
      <x:c r="B136" s="25" t="str">
        <x:f>'Manual Data'!B136</x:f>
        <x:v>Surgical</x:v>
      </x:c>
      <x:c r="C136" s="25" t="n">
        <x:f>IF(OR('Manual Data'!O136="Y",'Manual Data'!Q136="Y"),1,0)</x:f>
        <x:v>0</x:v>
      </x:c>
      <x:c r="D136" s="25" t="n">
        <x:f>IF(AND('Manual Data'!J136="Y",'Manual Data'!K136="Y",'Manual Data'!L136="Y",'Manual Data'!M136="Y"),1,0)</x:f>
        <x:v>0</x:v>
      </x:c>
      <x:c r="E136" s="25" t="n">
        <x:f>IF(OR('Manual Data'!AS136="Y",'Manual Data'!AT136="Y",'Manual Data'!AU136="Y",'Manual Data'!AV136="Y",'Manual Data'!AW136="Y"),1,0)</x:f>
        <x:v>1</x:v>
      </x:c>
      <x:c r="F136" s="25" t="n">
        <x:f>IF(OR('Manual Data'!AB136="Y",'Manual Data'!AC136="Y",'Manual Data'!AD136="Y",'Manual Data'!AE136="Y",'Manual Data'!AF136="Y"),1,0)</x:f>
        <x:v>1</x:v>
      </x:c>
      <x:c r="G136" s="25" t="n">
        <x:f>IF(OR('Manual Data'!AN136="Y",'Manual Data'!AO136="Y",'Manual Data'!AP136="Y",'Manual Data'!AQ136="Y"),1,0)</x:f>
        <x:v>1</x:v>
      </x:c>
      <x:c r="H136" s="25" t="n">
        <x:f>IF(OR('Manual Data'!R136="Y",'Manual Data'!S136="Y"),1,0)</x:f>
        <x:v>0</x:v>
      </x:c>
      <x:c r="I136" s="25" t="n">
        <x:f>IF(OR('Manual Data'!AO136="Y",'Manual Data'!AT136="Y"),1,0)</x:f>
        <x:v>1</x:v>
      </x:c>
      <x:c r="J136" s="25" t="n">
        <x:f>IF(OR('Manual Data'!AN136="Y",'Manual Data'!AS136="Y"),1,0)</x:f>
        <x:v>0</x:v>
      </x:c>
      <x:c r="K136" s="25" t="n">
        <x:f>IF(AND('Manual Data'!U136="Y",'Manual Data'!T136="Y",'Manual Data'!V136="Y"),1,0)</x:f>
        <x:v>1</x:v>
      </x:c>
      <x:c r="L136" s="25" t="n">
        <x:f>IF(AND('Manual Data'!M136="N",'Manual Data'!L136="N"),1,0)</x:f>
        <x:v>0</x:v>
      </x:c>
      <x:c r="M136" s="25" t="n">
        <x:f>IF(OR('Manual Data'!Y136="Y",'Manual Data'!Z136="Y"),1,0)</x:f>
        <x:v>0</x:v>
      </x:c>
      <x:c r="N136" s="25" t="n">
        <x:f>IF(AND('Manual Data'!H136="Y",'Manual Data'!I136="Y",E136=1),1,0)</x:f>
        <x:v>1</x:v>
      </x:c>
      <x:c r="O136" s="25" t="n">
        <x:f>IF(AND('Manual Data'!H136="Y",D136=1,E136=1),1,0)</x:f>
        <x:v>0</x:v>
      </x:c>
      <x:c r="P136" s="25" t="n">
        <x:f>IF(AND(O136=1,C136=1),1,0)</x:f>
        <x:v>0</x:v>
      </x:c>
      <x:c r="Q136" s="25" t="n">
        <x:f>IF(AND('Manual Data'!B136="Non-surgical",'Manual Data'!I136="Y",C136=1,J136=1,E136=1),1,0)</x:f>
        <x:v>0</x:v>
      </x:c>
      <x:c r="R136" s="25" t="n">
        <x:f>IF(AND(Q136=1,D136=0),1,0)</x:f>
        <x:v>0</x:v>
      </x:c>
      <x:c r="S136" s="25" t="n">
        <x:f>IF(AND(Q136=1,D136=1),1,0)</x:f>
        <x:v>0</x:v>
      </x:c>
      <x:c r="T136" s="25" t="n">
        <x:f>IF(AND(Q136=1,L136=1),1,0)</x:f>
        <x:v>0</x:v>
      </x:c>
      <x:c r="U136" s="25" t="n">
        <x:f>IF(AND(Q136=1,'Manual Data'!T136="N"),1,0)</x:f>
        <x:v>0</x:v>
      </x:c>
      <x:c r="V136" s="25" t="n">
        <x:f>IF(AND(OR('Manual Data'!B136="Surgical",'Manual Data'!B136="Mixed"),'Manual Data'!I136="Y",I136=1,E136=1),1,0)</x:f>
        <x:v>1</x:v>
      </x:c>
      <x:c r="W136" s="25" t="n">
        <x:f>IF(AND(V136=1,H136=0),1,0)</x:f>
        <x:v>1</x:v>
      </x:c>
      <x:c r="X136" s="25" t="n">
        <x:f>IF(AND('Manual Data'!X136="Y",'Manual Data'!G136="N"),1,0)</x:f>
        <x:v>1</x:v>
      </x:c>
      <x:c r="Y136" s="25" t="n">
        <x:f>IF(AND('Manual Data'!U136="Y",'Manual Data'!V136="N"),1,0)</x:f>
        <x:v>0</x:v>
      </x:c>
      <x:c r="Z136" s="25" t="n">
        <x:f>IF('Manual Data'!U136="N",1,0)</x:f>
        <x:v>0</x:v>
      </x:c>
      <x:c r="AA136" s="25" t="n">
        <x:f>IF(AND('Manual Data'!AB136="N",'Manual Data'!AC136="N"),1,0)</x:f>
        <x:v>1</x:v>
      </x:c>
      <x:c r="AB136" s="25" t="n">
        <x:f>IF(AND(D136=1,E136=1),1,0)</x:f>
        <x:v>0</x:v>
      </x:c>
      <x:c r="AC136" s="25" t="n">
        <x:f>IF(AND(D136=0,E136=1),1,0)</x:f>
        <x:v>1</x:v>
      </x:c>
      <x:c r="AD136" s="25" t="n">
        <x:f>IF(AND(D136=1,E136=0),1,0)</x:f>
        <x:v>0</x:v>
      </x:c>
      <x:c r="AE136" s="25" t="n">
        <x:f>IF(AND(D136=0,E136=0),1,0)</x:f>
        <x:v>0</x:v>
      </x:c>
      <x:c r="AF136" s="25" t="n">
        <x:f>IF(AND(H136=1,I136=1),1,0)</x:f>
        <x:v>0</x:v>
      </x:c>
      <x:c r="AG136" s="25" t="n">
        <x:f>IF(AND(H136=0,I136=1),1,0)</x:f>
        <x:v>1</x:v>
      </x:c>
      <x:c r="AH136" s="25" t="n">
        <x:f>IF(AND('Manual Data'!J136="Y",'Manual Data'!M136="N"),1,0)</x:f>
        <x:v>1</x:v>
      </x:c>
      <x:c r="AI136" s="25" t="n">
        <x:f>IF(AND('Manual Data'!J136="Y",'Manual Data'!L136="N"),1,0)</x:f>
        <x:v>0</x:v>
      </x:c>
      <x:c r="AJ136" s="25" t="n">
        <x:f>IF(AND('Manual Data'!O136="N",'Manual Data'!Q136="N"),1,0)</x:f>
        <x:v>1</x:v>
      </x:c>
      <x:c r="AK136" s="25" t="n">
        <x:f>IF(AND('Manual Data'!J136="Y",'Manual Data'!K136="Y"),1,0)</x:f>
        <x:v>1</x:v>
      </x:c>
      <x:c r="AL136" s="25" t="n">
        <x:f>IF(AND('Manual Data'!J136="Y",'Manual Data'!K136="Y",'Manual Data'!L136="Y"),1,0)</x:f>
        <x:v>1</x:v>
      </x:c>
      <x:c r="AM136" s="25" t="n">
        <x:f>IF(AND(D136=1,'Manual Data'!N136="Y"),1,0)</x:f>
        <x:v>0</x:v>
      </x:c>
    </x:row>
    <x:row r="137">
      <x:c r="A137" s="24" t="str">
        <x:f>'Manual Data'!A137</x:f>
        <x:v>133</x:v>
      </x:c>
      <x:c r="B137" s="25" t="str">
        <x:f>'Manual Data'!B137</x:f>
        <x:v>Surgical</x:v>
      </x:c>
      <x:c r="C137" s="25" t="n">
        <x:f>IF(OR('Manual Data'!O137="Y",'Manual Data'!Q137="Y"),1,0)</x:f>
        <x:v>0</x:v>
      </x:c>
      <x:c r="D137" s="25" t="n">
        <x:f>IF(AND('Manual Data'!J137="Y",'Manual Data'!K137="Y",'Manual Data'!L137="Y",'Manual Data'!M137="Y"),1,0)</x:f>
        <x:v>0</x:v>
      </x:c>
      <x:c r="E137" s="25" t="n">
        <x:f>IF(OR('Manual Data'!AS137="Y",'Manual Data'!AT137="Y",'Manual Data'!AU137="Y",'Manual Data'!AV137="Y",'Manual Data'!AW137="Y"),1,0)</x:f>
        <x:v>1</x:v>
      </x:c>
      <x:c r="F137" s="25" t="n">
        <x:f>IF(OR('Manual Data'!AB137="Y",'Manual Data'!AC137="Y",'Manual Data'!AD137="Y",'Manual Data'!AE137="Y",'Manual Data'!AF137="Y"),1,0)</x:f>
        <x:v>1</x:v>
      </x:c>
      <x:c r="G137" s="25" t="n">
        <x:f>IF(OR('Manual Data'!AN137="Y",'Manual Data'!AO137="Y",'Manual Data'!AP137="Y",'Manual Data'!AQ137="Y"),1,0)</x:f>
        <x:v>1</x:v>
      </x:c>
      <x:c r="H137" s="25" t="n">
        <x:f>IF(OR('Manual Data'!R137="Y",'Manual Data'!S137="Y"),1,0)</x:f>
        <x:v>0</x:v>
      </x:c>
      <x:c r="I137" s="25" t="n">
        <x:f>IF(OR('Manual Data'!AO137="Y",'Manual Data'!AT137="Y"),1,0)</x:f>
        <x:v>1</x:v>
      </x:c>
      <x:c r="J137" s="25" t="n">
        <x:f>IF(OR('Manual Data'!AN137="Y",'Manual Data'!AS137="Y"),1,0)</x:f>
        <x:v>0</x:v>
      </x:c>
      <x:c r="K137" s="25" t="n">
        <x:f>IF(AND('Manual Data'!U137="Y",'Manual Data'!T137="Y",'Manual Data'!V137="Y"),1,0)</x:f>
        <x:v>1</x:v>
      </x:c>
      <x:c r="L137" s="25" t="n">
        <x:f>IF(AND('Manual Data'!M137="N",'Manual Data'!L137="N"),1,0)</x:f>
        <x:v>0</x:v>
      </x:c>
      <x:c r="M137" s="25" t="n">
        <x:f>IF(OR('Manual Data'!Y137="Y",'Manual Data'!Z137="Y"),1,0)</x:f>
        <x:v>0</x:v>
      </x:c>
      <x:c r="N137" s="25" t="n">
        <x:f>IF(AND('Manual Data'!H137="Y",'Manual Data'!I137="Y",E137=1),1,0)</x:f>
        <x:v>1</x:v>
      </x:c>
      <x:c r="O137" s="25" t="n">
        <x:f>IF(AND('Manual Data'!H137="Y",D137=1,E137=1),1,0)</x:f>
        <x:v>0</x:v>
      </x:c>
      <x:c r="P137" s="25" t="n">
        <x:f>IF(AND(O137=1,C137=1),1,0)</x:f>
        <x:v>0</x:v>
      </x:c>
      <x:c r="Q137" s="25" t="n">
        <x:f>IF(AND('Manual Data'!B137="Non-surgical",'Manual Data'!I137="Y",C137=1,J137=1,E137=1),1,0)</x:f>
        <x:v>0</x:v>
      </x:c>
      <x:c r="R137" s="25" t="n">
        <x:f>IF(AND(Q137=1,D137=0),1,0)</x:f>
        <x:v>0</x:v>
      </x:c>
      <x:c r="S137" s="25" t="n">
        <x:f>IF(AND(Q137=1,D137=1),1,0)</x:f>
        <x:v>0</x:v>
      </x:c>
      <x:c r="T137" s="25" t="n">
        <x:f>IF(AND(Q137=1,L137=1),1,0)</x:f>
        <x:v>0</x:v>
      </x:c>
      <x:c r="U137" s="25" t="n">
        <x:f>IF(AND(Q137=1,'Manual Data'!T137="N"),1,0)</x:f>
        <x:v>0</x:v>
      </x:c>
      <x:c r="V137" s="25" t="n">
        <x:f>IF(AND(OR('Manual Data'!B137="Surgical",'Manual Data'!B137="Mixed"),'Manual Data'!I137="Y",I137=1,E137=1),1,0)</x:f>
        <x:v>1</x:v>
      </x:c>
      <x:c r="W137" s="25" t="n">
        <x:f>IF(AND(V137=1,H137=0),1,0)</x:f>
        <x:v>1</x:v>
      </x:c>
      <x:c r="X137" s="25" t="n">
        <x:f>IF(AND('Manual Data'!X137="Y",'Manual Data'!G137="N"),1,0)</x:f>
        <x:v>1</x:v>
      </x:c>
      <x:c r="Y137" s="25" t="n">
        <x:f>IF(AND('Manual Data'!U137="Y",'Manual Data'!V137="N"),1,0)</x:f>
        <x:v>0</x:v>
      </x:c>
      <x:c r="Z137" s="25" t="n">
        <x:f>IF('Manual Data'!U137="N",1,0)</x:f>
        <x:v>0</x:v>
      </x:c>
      <x:c r="AA137" s="25" t="n">
        <x:f>IF(AND('Manual Data'!AB137="N",'Manual Data'!AC137="N"),1,0)</x:f>
        <x:v>1</x:v>
      </x:c>
      <x:c r="AB137" s="25" t="n">
        <x:f>IF(AND(D137=1,E137=1),1,0)</x:f>
        <x:v>0</x:v>
      </x:c>
      <x:c r="AC137" s="25" t="n">
        <x:f>IF(AND(D137=0,E137=1),1,0)</x:f>
        <x:v>1</x:v>
      </x:c>
      <x:c r="AD137" s="25" t="n">
        <x:f>IF(AND(D137=1,E137=0),1,0)</x:f>
        <x:v>0</x:v>
      </x:c>
      <x:c r="AE137" s="25" t="n">
        <x:f>IF(AND(D137=0,E137=0),1,0)</x:f>
        <x:v>0</x:v>
      </x:c>
      <x:c r="AF137" s="25" t="n">
        <x:f>IF(AND(H137=1,I137=1),1,0)</x:f>
        <x:v>0</x:v>
      </x:c>
      <x:c r="AG137" s="25" t="n">
        <x:f>IF(AND(H137=0,I137=1),1,0)</x:f>
        <x:v>1</x:v>
      </x:c>
      <x:c r="AH137" s="25" t="n">
        <x:f>IF(AND('Manual Data'!J137="Y",'Manual Data'!M137="N"),1,0)</x:f>
        <x:v>1</x:v>
      </x:c>
      <x:c r="AI137" s="25" t="n">
        <x:f>IF(AND('Manual Data'!J137="Y",'Manual Data'!L137="N"),1,0)</x:f>
        <x:v>0</x:v>
      </x:c>
      <x:c r="AJ137" s="25" t="n">
        <x:f>IF(AND('Manual Data'!O137="N",'Manual Data'!Q137="N"),1,0)</x:f>
        <x:v>1</x:v>
      </x:c>
      <x:c r="AK137" s="25" t="n">
        <x:f>IF(AND('Manual Data'!J137="Y",'Manual Data'!K137="Y"),1,0)</x:f>
        <x:v>1</x:v>
      </x:c>
      <x:c r="AL137" s="25" t="n">
        <x:f>IF(AND('Manual Data'!J137="Y",'Manual Data'!K137="Y",'Manual Data'!L137="Y"),1,0)</x:f>
        <x:v>1</x:v>
      </x:c>
      <x:c r="AM137" s="25" t="n">
        <x:f>IF(AND(D137=1,'Manual Data'!N137="Y"),1,0)</x:f>
        <x:v>0</x:v>
      </x:c>
    </x:row>
    <x:row r="138">
      <x:c r="A138" s="24" t="str">
        <x:f>'Manual Data'!A138</x:f>
        <x:v>134</x:v>
      </x:c>
      <x:c r="B138" s="25" t="str">
        <x:f>'Manual Data'!B138</x:f>
        <x:v>Non-surgical</x:v>
      </x:c>
      <x:c r="C138" s="25" t="n">
        <x:f>IF(OR('Manual Data'!O138="Y",'Manual Data'!Q138="Y"),1,0)</x:f>
        <x:v>1</x:v>
      </x:c>
      <x:c r="D138" s="25" t="n">
        <x:f>IF(AND('Manual Data'!J138="Y",'Manual Data'!K138="Y",'Manual Data'!L138="Y",'Manual Data'!M138="Y"),1,0)</x:f>
        <x:v>1</x:v>
      </x:c>
      <x:c r="E138" s="25" t="n">
        <x:f>IF(OR('Manual Data'!AS138="Y",'Manual Data'!AT138="Y",'Manual Data'!AU138="Y",'Manual Data'!AV138="Y",'Manual Data'!AW138="Y"),1,0)</x:f>
        <x:v>1</x:v>
      </x:c>
      <x:c r="F138" s="25" t="n">
        <x:f>IF(OR('Manual Data'!AB138="Y",'Manual Data'!AC138="Y",'Manual Data'!AD138="Y",'Manual Data'!AE138="Y",'Manual Data'!AF138="Y"),1,0)</x:f>
        <x:v>1</x:v>
      </x:c>
      <x:c r="G138" s="25" t="n">
        <x:f>IF(OR('Manual Data'!AN138="Y",'Manual Data'!AO138="Y",'Manual Data'!AP138="Y",'Manual Data'!AQ138="Y"),1,0)</x:f>
        <x:v>1</x:v>
      </x:c>
      <x:c r="H138" s="25" t="n">
        <x:f>IF(OR('Manual Data'!R138="Y",'Manual Data'!S138="Y"),1,0)</x:f>
        <x:v>0</x:v>
      </x:c>
      <x:c r="I138" s="25" t="n">
        <x:f>IF(OR('Manual Data'!AO138="Y",'Manual Data'!AT138="Y"),1,0)</x:f>
        <x:v>1</x:v>
      </x:c>
      <x:c r="J138" s="25" t="n">
        <x:f>IF(OR('Manual Data'!AN138="Y",'Manual Data'!AS138="Y"),1,0)</x:f>
        <x:v>0</x:v>
      </x:c>
      <x:c r="K138" s="25" t="n">
        <x:f>IF(AND('Manual Data'!U138="Y",'Manual Data'!T138="Y",'Manual Data'!V138="Y"),1,0)</x:f>
        <x:v>1</x:v>
      </x:c>
      <x:c r="L138" s="25" t="n">
        <x:f>IF(AND('Manual Data'!M138="N",'Manual Data'!L138="N"),1,0)</x:f>
        <x:v>0</x:v>
      </x:c>
      <x:c r="M138" s="25" t="n">
        <x:f>IF(OR('Manual Data'!Y138="Y",'Manual Data'!Z138="Y"),1,0)</x:f>
        <x:v>0</x:v>
      </x:c>
      <x:c r="N138" s="25" t="n">
        <x:f>IF(AND('Manual Data'!H138="Y",'Manual Data'!I138="Y",E138=1),1,0)</x:f>
        <x:v>0</x:v>
      </x:c>
      <x:c r="O138" s="25" t="n">
        <x:f>IF(AND('Manual Data'!H138="Y",D138=1,E138=1),1,0)</x:f>
        <x:v>0</x:v>
      </x:c>
      <x:c r="P138" s="25" t="n">
        <x:f>IF(AND(O138=1,C138=1),1,0)</x:f>
        <x:v>0</x:v>
      </x:c>
      <x:c r="Q138" s="25" t="n">
        <x:f>IF(AND('Manual Data'!B138="Non-surgical",'Manual Data'!I138="Y",C138=1,J138=1,E138=1),1,0)</x:f>
        <x:v>0</x:v>
      </x:c>
      <x:c r="R138" s="25" t="n">
        <x:f>IF(AND(Q138=1,D138=0),1,0)</x:f>
        <x:v>0</x:v>
      </x:c>
      <x:c r="S138" s="25" t="n">
        <x:f>IF(AND(Q138=1,D138=1),1,0)</x:f>
        <x:v>0</x:v>
      </x:c>
      <x:c r="T138" s="25" t="n">
        <x:f>IF(AND(Q138=1,L138=1),1,0)</x:f>
        <x:v>0</x:v>
      </x:c>
      <x:c r="U138" s="25" t="n">
        <x:f>IF(AND(Q138=1,'Manual Data'!T138="N"),1,0)</x:f>
        <x:v>0</x:v>
      </x:c>
      <x:c r="V138" s="25" t="n">
        <x:f>IF(AND(OR('Manual Data'!B138="Surgical",'Manual Data'!B138="Mixed"),'Manual Data'!I138="Y",I138=1,E138=1),1,0)</x:f>
        <x:v>0</x:v>
      </x:c>
      <x:c r="W138" s="25" t="n">
        <x:f>IF(AND(V138=1,H138=0),1,0)</x:f>
        <x:v>0</x:v>
      </x:c>
      <x:c r="X138" s="25" t="n">
        <x:f>IF(AND('Manual Data'!X138="Y",'Manual Data'!G138="N"),1,0)</x:f>
        <x:v>0</x:v>
      </x:c>
      <x:c r="Y138" s="25" t="n">
        <x:f>IF(AND('Manual Data'!U138="Y",'Manual Data'!V138="N"),1,0)</x:f>
        <x:v>0</x:v>
      </x:c>
      <x:c r="Z138" s="25" t="n">
        <x:f>IF('Manual Data'!U138="N",1,0)</x:f>
        <x:v>0</x:v>
      </x:c>
      <x:c r="AA138" s="25" t="n">
        <x:f>IF(AND('Manual Data'!AB138="N",'Manual Data'!AC138="N"),1,0)</x:f>
        <x:v>1</x:v>
      </x:c>
      <x:c r="AB138" s="25" t="n">
        <x:f>IF(AND(D138=1,E138=1),1,0)</x:f>
        <x:v>1</x:v>
      </x:c>
      <x:c r="AC138" s="25" t="n">
        <x:f>IF(AND(D138=0,E138=1),1,0)</x:f>
        <x:v>0</x:v>
      </x:c>
      <x:c r="AD138" s="25" t="n">
        <x:f>IF(AND(D138=1,E138=0),1,0)</x:f>
        <x:v>0</x:v>
      </x:c>
      <x:c r="AE138" s="25" t="n">
        <x:f>IF(AND(D138=0,E138=0),1,0)</x:f>
        <x:v>0</x:v>
      </x:c>
      <x:c r="AF138" s="25" t="n">
        <x:f>IF(AND(H138=1,I138=1),1,0)</x:f>
        <x:v>0</x:v>
      </x:c>
      <x:c r="AG138" s="25" t="n">
        <x:f>IF(AND(H138=0,I138=1),1,0)</x:f>
        <x:v>1</x:v>
      </x:c>
      <x:c r="AH138" s="25" t="n">
        <x:f>IF(AND('Manual Data'!J138="Y",'Manual Data'!M138="N"),1,0)</x:f>
        <x:v>0</x:v>
      </x:c>
      <x:c r="AI138" s="25" t="n">
        <x:f>IF(AND('Manual Data'!J138="Y",'Manual Data'!L138="N"),1,0)</x:f>
        <x:v>0</x:v>
      </x:c>
      <x:c r="AJ138" s="25" t="n">
        <x:f>IF(AND('Manual Data'!O138="N",'Manual Data'!Q138="N"),1,0)</x:f>
        <x:v>0</x:v>
      </x:c>
      <x:c r="AK138" s="25" t="n">
        <x:f>IF(AND('Manual Data'!J138="Y",'Manual Data'!K138="Y"),1,0)</x:f>
        <x:v>1</x:v>
      </x:c>
      <x:c r="AL138" s="25" t="n">
        <x:f>IF(AND('Manual Data'!J138="Y",'Manual Data'!K138="Y",'Manual Data'!L138="Y"),1,0)</x:f>
        <x:v>1</x:v>
      </x:c>
      <x:c r="AM138" s="25" t="n">
        <x:f>IF(AND(D138=1,'Manual Data'!N138="Y"),1,0)</x:f>
        <x:v>1</x:v>
      </x:c>
    </x:row>
    <x:row r="139">
      <x:c r="A139" s="24" t="str">
        <x:f>'Manual Data'!A139</x:f>
        <x:v>135</x:v>
      </x:c>
      <x:c r="B139" s="25" t="str">
        <x:f>'Manual Data'!B139</x:f>
        <x:v>Non-surgical</x:v>
      </x:c>
      <x:c r="C139" s="25" t="n">
        <x:f>IF(OR('Manual Data'!O139="Y",'Manual Data'!Q139="Y"),1,0)</x:f>
        <x:v>1</x:v>
      </x:c>
      <x:c r="D139" s="25" t="n">
        <x:f>IF(AND('Manual Data'!J139="Y",'Manual Data'!K139="Y",'Manual Data'!L139="Y",'Manual Data'!M139="Y"),1,0)</x:f>
        <x:v>1</x:v>
      </x:c>
      <x:c r="E139" s="25" t="n">
        <x:f>IF(OR('Manual Data'!AS139="Y",'Manual Data'!AT139="Y",'Manual Data'!AU139="Y",'Manual Data'!AV139="Y",'Manual Data'!AW139="Y"),1,0)</x:f>
        <x:v>0</x:v>
      </x:c>
      <x:c r="F139" s="25" t="n">
        <x:f>IF(OR('Manual Data'!AB139="Y",'Manual Data'!AC139="Y",'Manual Data'!AD139="Y",'Manual Data'!AE139="Y",'Manual Data'!AF139="Y"),1,0)</x:f>
        <x:v>1</x:v>
      </x:c>
      <x:c r="G139" s="25" t="n">
        <x:f>IF(OR('Manual Data'!AN139="Y",'Manual Data'!AO139="Y",'Manual Data'!AP139="Y",'Manual Data'!AQ139="Y"),1,0)</x:f>
        <x:v>1</x:v>
      </x:c>
      <x:c r="H139" s="25" t="n">
        <x:f>IF(OR('Manual Data'!R139="Y",'Manual Data'!S139="Y"),1,0)</x:f>
        <x:v>1</x:v>
      </x:c>
      <x:c r="I139" s="25" t="n">
        <x:f>IF(OR('Manual Data'!AO139="Y",'Manual Data'!AT139="Y"),1,0)</x:f>
        <x:v>1</x:v>
      </x:c>
      <x:c r="J139" s="25" t="n">
        <x:f>IF(OR('Manual Data'!AN139="Y",'Manual Data'!AS139="Y"),1,0)</x:f>
        <x:v>0</x:v>
      </x:c>
      <x:c r="K139" s="25" t="n">
        <x:f>IF(AND('Manual Data'!U139="Y",'Manual Data'!T139="Y",'Manual Data'!V139="Y"),1,0)</x:f>
        <x:v>0</x:v>
      </x:c>
      <x:c r="L139" s="25" t="n">
        <x:f>IF(AND('Manual Data'!M139="N",'Manual Data'!L139="N"),1,0)</x:f>
        <x:v>0</x:v>
      </x:c>
      <x:c r="M139" s="25" t="n">
        <x:f>IF(OR('Manual Data'!Y139="Y",'Manual Data'!Z139="Y"),1,0)</x:f>
        <x:v>0</x:v>
      </x:c>
      <x:c r="N139" s="25" t="n">
        <x:f>IF(AND('Manual Data'!H139="Y",'Manual Data'!I139="Y",E139=1),1,0)</x:f>
        <x:v>0</x:v>
      </x:c>
      <x:c r="O139" s="25" t="n">
        <x:f>IF(AND('Manual Data'!H139="Y",D139=1,E139=1),1,0)</x:f>
        <x:v>0</x:v>
      </x:c>
      <x:c r="P139" s="25" t="n">
        <x:f>IF(AND(O139=1,C139=1),1,0)</x:f>
        <x:v>0</x:v>
      </x:c>
      <x:c r="Q139" s="25" t="n">
        <x:f>IF(AND('Manual Data'!B139="Non-surgical",'Manual Data'!I139="Y",C139=1,J139=1,E139=1),1,0)</x:f>
        <x:v>0</x:v>
      </x:c>
      <x:c r="R139" s="25" t="n">
        <x:f>IF(AND(Q139=1,D139=0),1,0)</x:f>
        <x:v>0</x:v>
      </x:c>
      <x:c r="S139" s="25" t="n">
        <x:f>IF(AND(Q139=1,D139=1),1,0)</x:f>
        <x:v>0</x:v>
      </x:c>
      <x:c r="T139" s="25" t="n">
        <x:f>IF(AND(Q139=1,L139=1),1,0)</x:f>
        <x:v>0</x:v>
      </x:c>
      <x:c r="U139" s="25" t="n">
        <x:f>IF(AND(Q139=1,'Manual Data'!T139="N"),1,0)</x:f>
        <x:v>0</x:v>
      </x:c>
      <x:c r="V139" s="25" t="n">
        <x:f>IF(AND(OR('Manual Data'!B139="Surgical",'Manual Data'!B139="Mixed"),'Manual Data'!I139="Y",I139=1,E139=1),1,0)</x:f>
        <x:v>0</x:v>
      </x:c>
      <x:c r="W139" s="25" t="n">
        <x:f>IF(AND(V139=1,H139=0),1,0)</x:f>
        <x:v>0</x:v>
      </x:c>
      <x:c r="X139" s="25" t="n">
        <x:f>IF(AND('Manual Data'!X139="Y",'Manual Data'!G139="N"),1,0)</x:f>
        <x:v>1</x:v>
      </x:c>
      <x:c r="Y139" s="25" t="n">
        <x:f>IF(AND('Manual Data'!U139="Y",'Manual Data'!V139="N"),1,0)</x:f>
        <x:v>1</x:v>
      </x:c>
      <x:c r="Z139" s="25" t="n">
        <x:f>IF('Manual Data'!U139="N",1,0)</x:f>
        <x:v>0</x:v>
      </x:c>
      <x:c r="AA139" s="25" t="n">
        <x:f>IF(AND('Manual Data'!AB139="N",'Manual Data'!AC139="N"),1,0)</x:f>
        <x:v>0</x:v>
      </x:c>
      <x:c r="AB139" s="25" t="n">
        <x:f>IF(AND(D139=1,E139=1),1,0)</x:f>
        <x:v>0</x:v>
      </x:c>
      <x:c r="AC139" s="25" t="n">
        <x:f>IF(AND(D139=0,E139=1),1,0)</x:f>
        <x:v>0</x:v>
      </x:c>
      <x:c r="AD139" s="25" t="n">
        <x:f>IF(AND(D139=1,E139=0),1,0)</x:f>
        <x:v>1</x:v>
      </x:c>
      <x:c r="AE139" s="25" t="n">
        <x:f>IF(AND(D139=0,E139=0),1,0)</x:f>
        <x:v>0</x:v>
      </x:c>
      <x:c r="AF139" s="25" t="n">
        <x:f>IF(AND(H139=1,I139=1),1,0)</x:f>
        <x:v>1</x:v>
      </x:c>
      <x:c r="AG139" s="25" t="n">
        <x:f>IF(AND(H139=0,I139=1),1,0)</x:f>
        <x:v>0</x:v>
      </x:c>
      <x:c r="AH139" s="25" t="n">
        <x:f>IF(AND('Manual Data'!J139="Y",'Manual Data'!M139="N"),1,0)</x:f>
        <x:v>0</x:v>
      </x:c>
      <x:c r="AI139" s="25" t="n">
        <x:f>IF(AND('Manual Data'!J139="Y",'Manual Data'!L139="N"),1,0)</x:f>
        <x:v>0</x:v>
      </x:c>
      <x:c r="AJ139" s="25" t="n">
        <x:f>IF(AND('Manual Data'!O139="N",'Manual Data'!Q139="N"),1,0)</x:f>
        <x:v>0</x:v>
      </x:c>
      <x:c r="AK139" s="25" t="n">
        <x:f>IF(AND('Manual Data'!J139="Y",'Manual Data'!K139="Y"),1,0)</x:f>
        <x:v>1</x:v>
      </x:c>
      <x:c r="AL139" s="25" t="n">
        <x:f>IF(AND('Manual Data'!J139="Y",'Manual Data'!K139="Y",'Manual Data'!L139="Y"),1,0)</x:f>
        <x:v>1</x:v>
      </x:c>
      <x:c r="AM139" s="25" t="n">
        <x:f>IF(AND(D139=1,'Manual Data'!N139="Y"),1,0)</x:f>
        <x:v>0</x:v>
      </x:c>
    </x:row>
    <x:row r="140">
      <x:c r="A140" s="24" t="str">
        <x:f>'Manual Data'!A140</x:f>
        <x:v>136</x:v>
      </x:c>
      <x:c r="B140" s="25" t="str">
        <x:f>'Manual Data'!B140</x:f>
        <x:v>Non-surgical</x:v>
      </x:c>
      <x:c r="C140" s="25" t="n">
        <x:f>IF(OR('Manual Data'!O140="Y",'Manual Data'!Q140="Y"),1,0)</x:f>
        <x:v>1</x:v>
      </x:c>
      <x:c r="D140" s="25" t="n">
        <x:f>IF(AND('Manual Data'!J140="Y",'Manual Data'!K140="Y",'Manual Data'!L140="Y",'Manual Data'!M140="Y"),1,0)</x:f>
        <x:v>0</x:v>
      </x:c>
      <x:c r="E140" s="25" t="n">
        <x:f>IF(OR('Manual Data'!AS140="Y",'Manual Data'!AT140="Y",'Manual Data'!AU140="Y",'Manual Data'!AV140="Y",'Manual Data'!AW140="Y"),1,0)</x:f>
        <x:v>1</x:v>
      </x:c>
      <x:c r="F140" s="25" t="n">
        <x:f>IF(OR('Manual Data'!AB140="Y",'Manual Data'!AC140="Y",'Manual Data'!AD140="Y",'Manual Data'!AE140="Y",'Manual Data'!AF140="Y"),1,0)</x:f>
        <x:v>1</x:v>
      </x:c>
      <x:c r="G140" s="25" t="n">
        <x:f>IF(OR('Manual Data'!AN140="Y",'Manual Data'!AO140="Y",'Manual Data'!AP140="Y",'Manual Data'!AQ140="Y"),1,0)</x:f>
        <x:v>1</x:v>
      </x:c>
      <x:c r="H140" s="25" t="n">
        <x:f>IF(OR('Manual Data'!R140="Y",'Manual Data'!S140="Y"),1,0)</x:f>
        <x:v>0</x:v>
      </x:c>
      <x:c r="I140" s="25" t="n">
        <x:f>IF(OR('Manual Data'!AO140="Y",'Manual Data'!AT140="Y"),1,0)</x:f>
        <x:v>1</x:v>
      </x:c>
      <x:c r="J140" s="25" t="n">
        <x:f>IF(OR('Manual Data'!AN140="Y",'Manual Data'!AS140="Y"),1,0)</x:f>
        <x:v>1</x:v>
      </x:c>
      <x:c r="K140" s="25" t="n">
        <x:f>IF(AND('Manual Data'!U140="Y",'Manual Data'!T140="Y",'Manual Data'!V140="Y"),1,0)</x:f>
        <x:v>0</x:v>
      </x:c>
      <x:c r="L140" s="25" t="n">
        <x:f>IF(AND('Manual Data'!M140="N",'Manual Data'!L140="N"),1,0)</x:f>
        <x:v>0</x:v>
      </x:c>
      <x:c r="M140" s="25" t="n">
        <x:f>IF(OR('Manual Data'!Y140="Y",'Manual Data'!Z140="Y"),1,0)</x:f>
        <x:v>0</x:v>
      </x:c>
      <x:c r="N140" s="25" t="n">
        <x:f>IF(AND('Manual Data'!H140="Y",'Manual Data'!I140="Y",E140=1),1,0)</x:f>
        <x:v>0</x:v>
      </x:c>
      <x:c r="O140" s="25" t="n">
        <x:f>IF(AND('Manual Data'!H140="Y",D140=1,E140=1),1,0)</x:f>
        <x:v>0</x:v>
      </x:c>
      <x:c r="P140" s="25" t="n">
        <x:f>IF(AND(O140=1,C140=1),1,0)</x:f>
        <x:v>0</x:v>
      </x:c>
      <x:c r="Q140" s="25" t="n">
        <x:f>IF(AND('Manual Data'!B140="Non-surgical",'Manual Data'!I140="Y",C140=1,J140=1,E140=1),1,0)</x:f>
        <x:v>1</x:v>
      </x:c>
      <x:c r="R140" s="25" t="n">
        <x:f>IF(AND(Q140=1,D140=0),1,0)</x:f>
        <x:v>1</x:v>
      </x:c>
      <x:c r="S140" s="25" t="n">
        <x:f>IF(AND(Q140=1,D140=1),1,0)</x:f>
        <x:v>0</x:v>
      </x:c>
      <x:c r="T140" s="25" t="n">
        <x:f>IF(AND(Q140=1,L140=1),1,0)</x:f>
        <x:v>0</x:v>
      </x:c>
      <x:c r="U140" s="25" t="n">
        <x:f>IF(AND(Q140=1,'Manual Data'!T140="N"),1,0)</x:f>
        <x:v>1</x:v>
      </x:c>
      <x:c r="V140" s="25" t="n">
        <x:f>IF(AND(OR('Manual Data'!B140="Surgical",'Manual Data'!B140="Mixed"),'Manual Data'!I140="Y",I140=1,E140=1),1,0)</x:f>
        <x:v>0</x:v>
      </x:c>
      <x:c r="W140" s="25" t="n">
        <x:f>IF(AND(V140=1,H140=0),1,0)</x:f>
        <x:v>0</x:v>
      </x:c>
      <x:c r="X140" s="25" t="n">
        <x:f>IF(AND('Manual Data'!X140="Y",'Manual Data'!G140="N"),1,0)</x:f>
        <x:v>1</x:v>
      </x:c>
      <x:c r="Y140" s="25" t="n">
        <x:f>IF(AND('Manual Data'!U140="Y",'Manual Data'!V140="N"),1,0)</x:f>
        <x:v>0</x:v>
      </x:c>
      <x:c r="Z140" s="25" t="n">
        <x:f>IF('Manual Data'!U140="N",1,0)</x:f>
        <x:v>1</x:v>
      </x:c>
      <x:c r="AA140" s="25" t="n">
        <x:f>IF(AND('Manual Data'!AB140="N",'Manual Data'!AC140="N"),1,0)</x:f>
        <x:v>1</x:v>
      </x:c>
      <x:c r="AB140" s="25" t="n">
        <x:f>IF(AND(D140=1,E140=1),1,0)</x:f>
        <x:v>0</x:v>
      </x:c>
      <x:c r="AC140" s="25" t="n">
        <x:f>IF(AND(D140=0,E140=1),1,0)</x:f>
        <x:v>1</x:v>
      </x:c>
      <x:c r="AD140" s="25" t="n">
        <x:f>IF(AND(D140=1,E140=0),1,0)</x:f>
        <x:v>0</x:v>
      </x:c>
      <x:c r="AE140" s="25" t="n">
        <x:f>IF(AND(D140=0,E140=0),1,0)</x:f>
        <x:v>0</x:v>
      </x:c>
      <x:c r="AF140" s="25" t="n">
        <x:f>IF(AND(H140=1,I140=1),1,0)</x:f>
        <x:v>0</x:v>
      </x:c>
      <x:c r="AG140" s="25" t="n">
        <x:f>IF(AND(H140=0,I140=1),1,0)</x:f>
        <x:v>1</x:v>
      </x:c>
      <x:c r="AH140" s="25" t="n">
        <x:f>IF(AND('Manual Data'!J140="Y",'Manual Data'!M140="N"),1,0)</x:f>
        <x:v>1</x:v>
      </x:c>
      <x:c r="AI140" s="25" t="n">
        <x:f>IF(AND('Manual Data'!J140="Y",'Manual Data'!L140="N"),1,0)</x:f>
        <x:v>0</x:v>
      </x:c>
      <x:c r="AJ140" s="25" t="n">
        <x:f>IF(AND('Manual Data'!O140="N",'Manual Data'!Q140="N"),1,0)</x:f>
        <x:v>0</x:v>
      </x:c>
      <x:c r="AK140" s="25" t="n">
        <x:f>IF(AND('Manual Data'!J140="Y",'Manual Data'!K140="Y"),1,0)</x:f>
        <x:v>1</x:v>
      </x:c>
      <x:c r="AL140" s="25" t="n">
        <x:f>IF(AND('Manual Data'!J140="Y",'Manual Data'!K140="Y",'Manual Data'!L140="Y"),1,0)</x:f>
        <x:v>1</x:v>
      </x:c>
      <x:c r="AM140" s="25" t="n">
        <x:f>IF(AND(D140=1,'Manual Data'!N140="Y"),1,0)</x:f>
        <x:v>0</x:v>
      </x:c>
    </x:row>
    <x:row r="141">
      <x:c r="A141" s="24" t="str">
        <x:f>'Manual Data'!A141</x:f>
        <x:v>137</x:v>
      </x:c>
      <x:c r="B141" s="25" t="str">
        <x:f>'Manual Data'!B141</x:f>
        <x:v>Non-surgical</x:v>
      </x:c>
      <x:c r="C141" s="25" t="n">
        <x:f>IF(OR('Manual Data'!O141="Y",'Manual Data'!Q141="Y"),1,0)</x:f>
        <x:v>0</x:v>
      </x:c>
      <x:c r="D141" s="25" t="n">
        <x:f>IF(AND('Manual Data'!J141="Y",'Manual Data'!K141="Y",'Manual Data'!L141="Y",'Manual Data'!M141="Y"),1,0)</x:f>
        <x:v>1</x:v>
      </x:c>
      <x:c r="E141" s="25" t="n">
        <x:f>IF(OR('Manual Data'!AS141="Y",'Manual Data'!AT141="Y",'Manual Data'!AU141="Y",'Manual Data'!AV141="Y",'Manual Data'!AW141="Y"),1,0)</x:f>
        <x:v>1</x:v>
      </x:c>
      <x:c r="F141" s="25" t="n">
        <x:f>IF(OR('Manual Data'!AB141="Y",'Manual Data'!AC141="Y",'Manual Data'!AD141="Y",'Manual Data'!AE141="Y",'Manual Data'!AF141="Y"),1,0)</x:f>
        <x:v>1</x:v>
      </x:c>
      <x:c r="G141" s="25" t="n">
        <x:f>IF(OR('Manual Data'!AN141="Y",'Manual Data'!AO141="Y",'Manual Data'!AP141="Y",'Manual Data'!AQ141="Y"),1,0)</x:f>
        <x:v>1</x:v>
      </x:c>
      <x:c r="H141" s="25" t="n">
        <x:f>IF(OR('Manual Data'!R141="Y",'Manual Data'!S141="Y"),1,0)</x:f>
        <x:v>0</x:v>
      </x:c>
      <x:c r="I141" s="25" t="n">
        <x:f>IF(OR('Manual Data'!AO141="Y",'Manual Data'!AT141="Y"),1,0)</x:f>
        <x:v>1</x:v>
      </x:c>
      <x:c r="J141" s="25" t="n">
        <x:f>IF(OR('Manual Data'!AN141="Y",'Manual Data'!AS141="Y"),1,0)</x:f>
        <x:v>0</x:v>
      </x:c>
      <x:c r="K141" s="25" t="n">
        <x:f>IF(AND('Manual Data'!U141="Y",'Manual Data'!T141="Y",'Manual Data'!V141="Y"),1,0)</x:f>
        <x:v>0</x:v>
      </x:c>
      <x:c r="L141" s="25" t="n">
        <x:f>IF(AND('Manual Data'!M141="N",'Manual Data'!L141="N"),1,0)</x:f>
        <x:v>0</x:v>
      </x:c>
      <x:c r="M141" s="25" t="n">
        <x:f>IF(OR('Manual Data'!Y141="Y",'Manual Data'!Z141="Y"),1,0)</x:f>
        <x:v>0</x:v>
      </x:c>
      <x:c r="N141" s="25" t="n">
        <x:f>IF(AND('Manual Data'!H141="Y",'Manual Data'!I141="Y",E141=1),1,0)</x:f>
        <x:v>0</x:v>
      </x:c>
      <x:c r="O141" s="25" t="n">
        <x:f>IF(AND('Manual Data'!H141="Y",D141=1,E141=1),1,0)</x:f>
        <x:v>0</x:v>
      </x:c>
      <x:c r="P141" s="25" t="n">
        <x:f>IF(AND(O141=1,C141=1),1,0)</x:f>
        <x:v>0</x:v>
      </x:c>
      <x:c r="Q141" s="25" t="n">
        <x:f>IF(AND('Manual Data'!B141="Non-surgical",'Manual Data'!I141="Y",C141=1,J141=1,E141=1),1,0)</x:f>
        <x:v>0</x:v>
      </x:c>
      <x:c r="R141" s="25" t="n">
        <x:f>IF(AND(Q141=1,D141=0),1,0)</x:f>
        <x:v>0</x:v>
      </x:c>
      <x:c r="S141" s="25" t="n">
        <x:f>IF(AND(Q141=1,D141=1),1,0)</x:f>
        <x:v>0</x:v>
      </x:c>
      <x:c r="T141" s="25" t="n">
        <x:f>IF(AND(Q141=1,L141=1),1,0)</x:f>
        <x:v>0</x:v>
      </x:c>
      <x:c r="U141" s="25" t="n">
        <x:f>IF(AND(Q141=1,'Manual Data'!T141="N"),1,0)</x:f>
        <x:v>0</x:v>
      </x:c>
      <x:c r="V141" s="25" t="n">
        <x:f>IF(AND(OR('Manual Data'!B141="Surgical",'Manual Data'!B141="Mixed"),'Manual Data'!I141="Y",I141=1,E141=1),1,0)</x:f>
        <x:v>0</x:v>
      </x:c>
      <x:c r="W141" s="25" t="n">
        <x:f>IF(AND(V141=1,H141=0),1,0)</x:f>
        <x:v>0</x:v>
      </x:c>
      <x:c r="X141" s="25" t="n">
        <x:f>IF(AND('Manual Data'!X141="Y",'Manual Data'!G141="N"),1,0)</x:f>
        <x:v>0</x:v>
      </x:c>
      <x:c r="Y141" s="25" t="n">
        <x:f>IF(AND('Manual Data'!U141="Y",'Manual Data'!V141="N"),1,0)</x:f>
        <x:v>0</x:v>
      </x:c>
      <x:c r="Z141" s="25" t="n">
        <x:f>IF('Manual Data'!U141="N",1,0)</x:f>
        <x:v>0</x:v>
      </x:c>
      <x:c r="AA141" s="25" t="n">
        <x:f>IF(AND('Manual Data'!AB141="N",'Manual Data'!AC141="N"),1,0)</x:f>
        <x:v>0</x:v>
      </x:c>
      <x:c r="AB141" s="25" t="n">
        <x:f>IF(AND(D141=1,E141=1),1,0)</x:f>
        <x:v>1</x:v>
      </x:c>
      <x:c r="AC141" s="25" t="n">
        <x:f>IF(AND(D141=0,E141=1),1,0)</x:f>
        <x:v>0</x:v>
      </x:c>
      <x:c r="AD141" s="25" t="n">
        <x:f>IF(AND(D141=1,E141=0),1,0)</x:f>
        <x:v>0</x:v>
      </x:c>
      <x:c r="AE141" s="25" t="n">
        <x:f>IF(AND(D141=0,E141=0),1,0)</x:f>
        <x:v>0</x:v>
      </x:c>
      <x:c r="AF141" s="25" t="n">
        <x:f>IF(AND(H141=1,I141=1),1,0)</x:f>
        <x:v>0</x:v>
      </x:c>
      <x:c r="AG141" s="25" t="n">
        <x:f>IF(AND(H141=0,I141=1),1,0)</x:f>
        <x:v>1</x:v>
      </x:c>
      <x:c r="AH141" s="25" t="n">
        <x:f>IF(AND('Manual Data'!J141="Y",'Manual Data'!M141="N"),1,0)</x:f>
        <x:v>0</x:v>
      </x:c>
      <x:c r="AI141" s="25" t="n">
        <x:f>IF(AND('Manual Data'!J141="Y",'Manual Data'!L141="N"),1,0)</x:f>
        <x:v>0</x:v>
      </x:c>
      <x:c r="AJ141" s="25" t="n">
        <x:f>IF(AND('Manual Data'!O141="N",'Manual Data'!Q141="N"),1,0)</x:f>
        <x:v>1</x:v>
      </x:c>
      <x:c r="AK141" s="25" t="n">
        <x:f>IF(AND('Manual Data'!J141="Y",'Manual Data'!K141="Y"),1,0)</x:f>
        <x:v>1</x:v>
      </x:c>
      <x:c r="AL141" s="25" t="n">
        <x:f>IF(AND('Manual Data'!J141="Y",'Manual Data'!K141="Y",'Manual Data'!L141="Y"),1,0)</x:f>
        <x:v>1</x:v>
      </x:c>
      <x:c r="AM141" s="25" t="n">
        <x:f>IF(AND(D141=1,'Manual Data'!N141="Y"),1,0)</x:f>
        <x:v>0</x:v>
      </x:c>
    </x:row>
    <x:row r="142">
      <x:c r="A142" s="24" t="str">
        <x:f>'Manual Data'!A142</x:f>
        <x:v>138</x:v>
      </x:c>
      <x:c r="B142" s="25" t="str">
        <x:f>'Manual Data'!B142</x:f>
        <x:v>Mixed</x:v>
      </x:c>
      <x:c r="C142" s="25" t="n">
        <x:f>IF(OR('Manual Data'!O142="Y",'Manual Data'!Q142="Y"),1,0)</x:f>
        <x:v>0</x:v>
      </x:c>
      <x:c r="D142" s="25" t="n">
        <x:f>IF(AND('Manual Data'!J142="Y",'Manual Data'!K142="Y",'Manual Data'!L142="Y",'Manual Data'!M142="Y"),1,0)</x:f>
        <x:v>1</x:v>
      </x:c>
      <x:c r="E142" s="25" t="n">
        <x:f>IF(OR('Manual Data'!AS142="Y",'Manual Data'!AT142="Y",'Manual Data'!AU142="Y",'Manual Data'!AV142="Y",'Manual Data'!AW142="Y"),1,0)</x:f>
        <x:v>1</x:v>
      </x:c>
      <x:c r="F142" s="25" t="n">
        <x:f>IF(OR('Manual Data'!AB142="Y",'Manual Data'!AC142="Y",'Manual Data'!AD142="Y",'Manual Data'!AE142="Y",'Manual Data'!AF142="Y"),1,0)</x:f>
        <x:v>1</x:v>
      </x:c>
      <x:c r="G142" s="25" t="n">
        <x:f>IF(OR('Manual Data'!AN142="Y",'Manual Data'!AO142="Y",'Manual Data'!AP142="Y",'Manual Data'!AQ142="Y"),1,0)</x:f>
        <x:v>1</x:v>
      </x:c>
      <x:c r="H142" s="25" t="n">
        <x:f>IF(OR('Manual Data'!R142="Y",'Manual Data'!S142="Y"),1,0)</x:f>
        <x:v>1</x:v>
      </x:c>
      <x:c r="I142" s="25" t="n">
        <x:f>IF(OR('Manual Data'!AO142="Y",'Manual Data'!AT142="Y"),1,0)</x:f>
        <x:v>1</x:v>
      </x:c>
      <x:c r="J142" s="25" t="n">
        <x:f>IF(OR('Manual Data'!AN142="Y",'Manual Data'!AS142="Y"),1,0)</x:f>
        <x:v>0</x:v>
      </x:c>
      <x:c r="K142" s="25" t="n">
        <x:f>IF(AND('Manual Data'!U142="Y",'Manual Data'!T142="Y",'Manual Data'!V142="Y"),1,0)</x:f>
        <x:v>1</x:v>
      </x:c>
      <x:c r="L142" s="25" t="n">
        <x:f>IF(AND('Manual Data'!M142="N",'Manual Data'!L142="N"),1,0)</x:f>
        <x:v>0</x:v>
      </x:c>
      <x:c r="M142" s="25" t="n">
        <x:f>IF(OR('Manual Data'!Y142="Y",'Manual Data'!Z142="Y"),1,0)</x:f>
        <x:v>0</x:v>
      </x:c>
      <x:c r="N142" s="25" t="n">
        <x:f>IF(AND('Manual Data'!H142="Y",'Manual Data'!I142="Y",E142=1),1,0)</x:f>
        <x:v>1</x:v>
      </x:c>
      <x:c r="O142" s="25" t="n">
        <x:f>IF(AND('Manual Data'!H142="Y",D142=1,E142=1),1,0)</x:f>
        <x:v>1</x:v>
      </x:c>
      <x:c r="P142" s="25" t="n">
        <x:f>IF(AND(O142=1,C142=1),1,0)</x:f>
        <x:v>0</x:v>
      </x:c>
      <x:c r="Q142" s="25" t="n">
        <x:f>IF(AND('Manual Data'!B142="Non-surgical",'Manual Data'!I142="Y",C142=1,J142=1,E142=1),1,0)</x:f>
        <x:v>0</x:v>
      </x:c>
      <x:c r="R142" s="25" t="n">
        <x:f>IF(AND(Q142=1,D142=0),1,0)</x:f>
        <x:v>0</x:v>
      </x:c>
      <x:c r="S142" s="25" t="n">
        <x:f>IF(AND(Q142=1,D142=1),1,0)</x:f>
        <x:v>0</x:v>
      </x:c>
      <x:c r="T142" s="25" t="n">
        <x:f>IF(AND(Q142=1,L142=1),1,0)</x:f>
        <x:v>0</x:v>
      </x:c>
      <x:c r="U142" s="25" t="n">
        <x:f>IF(AND(Q142=1,'Manual Data'!T142="N"),1,0)</x:f>
        <x:v>0</x:v>
      </x:c>
      <x:c r="V142" s="25" t="n">
        <x:f>IF(AND(OR('Manual Data'!B142="Surgical",'Manual Data'!B142="Mixed"),'Manual Data'!I142="Y",I142=1,E142=1),1,0)</x:f>
        <x:v>1</x:v>
      </x:c>
      <x:c r="W142" s="25" t="n">
        <x:f>IF(AND(V142=1,H142=0),1,0)</x:f>
        <x:v>0</x:v>
      </x:c>
      <x:c r="X142" s="25" t="n">
        <x:f>IF(AND('Manual Data'!X142="Y",'Manual Data'!G142="N"),1,0)</x:f>
        <x:v>0</x:v>
      </x:c>
      <x:c r="Y142" s="25" t="n">
        <x:f>IF(AND('Manual Data'!U142="Y",'Manual Data'!V142="N"),1,0)</x:f>
        <x:v>0</x:v>
      </x:c>
      <x:c r="Z142" s="25" t="n">
        <x:f>IF('Manual Data'!U142="N",1,0)</x:f>
        <x:v>0</x:v>
      </x:c>
      <x:c r="AA142" s="25" t="n">
        <x:f>IF(AND('Manual Data'!AB142="N",'Manual Data'!AC142="N"),1,0)</x:f>
        <x:v>1</x:v>
      </x:c>
      <x:c r="AB142" s="25" t="n">
        <x:f>IF(AND(D142=1,E142=1),1,0)</x:f>
        <x:v>1</x:v>
      </x:c>
      <x:c r="AC142" s="25" t="n">
        <x:f>IF(AND(D142=0,E142=1),1,0)</x:f>
        <x:v>0</x:v>
      </x:c>
      <x:c r="AD142" s="25" t="n">
        <x:f>IF(AND(D142=1,E142=0),1,0)</x:f>
        <x:v>0</x:v>
      </x:c>
      <x:c r="AE142" s="25" t="n">
        <x:f>IF(AND(D142=0,E142=0),1,0)</x:f>
        <x:v>0</x:v>
      </x:c>
      <x:c r="AF142" s="25" t="n">
        <x:f>IF(AND(H142=1,I142=1),1,0)</x:f>
        <x:v>1</x:v>
      </x:c>
      <x:c r="AG142" s="25" t="n">
        <x:f>IF(AND(H142=0,I142=1),1,0)</x:f>
        <x:v>0</x:v>
      </x:c>
      <x:c r="AH142" s="25" t="n">
        <x:f>IF(AND('Manual Data'!J142="Y",'Manual Data'!M142="N"),1,0)</x:f>
        <x:v>0</x:v>
      </x:c>
      <x:c r="AI142" s="25" t="n">
        <x:f>IF(AND('Manual Data'!J142="Y",'Manual Data'!L142="N"),1,0)</x:f>
        <x:v>0</x:v>
      </x:c>
      <x:c r="AJ142" s="25" t="n">
        <x:f>IF(AND('Manual Data'!O142="N",'Manual Data'!Q142="N"),1,0)</x:f>
        <x:v>1</x:v>
      </x:c>
      <x:c r="AK142" s="25" t="n">
        <x:f>IF(AND('Manual Data'!J142="Y",'Manual Data'!K142="Y"),1,0)</x:f>
        <x:v>1</x:v>
      </x:c>
      <x:c r="AL142" s="25" t="n">
        <x:f>IF(AND('Manual Data'!J142="Y",'Manual Data'!K142="Y",'Manual Data'!L142="Y"),1,0)</x:f>
        <x:v>1</x:v>
      </x:c>
      <x:c r="AM142" s="25" t="n">
        <x:f>IF(AND(D142=1,'Manual Data'!N142="Y"),1,0)</x:f>
        <x:v>1</x:v>
      </x:c>
    </x:row>
    <x:row r="143">
      <x:c r="A143" s="24" t="str">
        <x:f>'Manual Data'!A143</x:f>
        <x:v>139</x:v>
      </x:c>
      <x:c r="B143" s="25" t="str">
        <x:f>'Manual Data'!B143</x:f>
        <x:v>Non-surgical</x:v>
      </x:c>
      <x:c r="C143" s="25" t="n">
        <x:f>IF(OR('Manual Data'!O143="Y",'Manual Data'!Q143="Y"),1,0)</x:f>
        <x:v>1</x:v>
      </x:c>
      <x:c r="D143" s="25" t="n">
        <x:f>IF(AND('Manual Data'!J143="Y",'Manual Data'!K143="Y",'Manual Data'!L143="Y",'Manual Data'!M143="Y"),1,0)</x:f>
        <x:v>1</x:v>
      </x:c>
      <x:c r="E143" s="25" t="n">
        <x:f>IF(OR('Manual Data'!AS143="Y",'Manual Data'!AT143="Y",'Manual Data'!AU143="Y",'Manual Data'!AV143="Y",'Manual Data'!AW143="Y"),1,0)</x:f>
        <x:v>1</x:v>
      </x:c>
      <x:c r="F143" s="25" t="n">
        <x:f>IF(OR('Manual Data'!AB143="Y",'Manual Data'!AC143="Y",'Manual Data'!AD143="Y",'Manual Data'!AE143="Y",'Manual Data'!AF143="Y"),1,0)</x:f>
        <x:v>1</x:v>
      </x:c>
      <x:c r="G143" s="25" t="n">
        <x:f>IF(OR('Manual Data'!AN143="Y",'Manual Data'!AO143="Y",'Manual Data'!AP143="Y",'Manual Data'!AQ143="Y"),1,0)</x:f>
        <x:v>1</x:v>
      </x:c>
      <x:c r="H143" s="25" t="n">
        <x:f>IF(OR('Manual Data'!R143="Y",'Manual Data'!S143="Y"),1,0)</x:f>
        <x:v>1</x:v>
      </x:c>
      <x:c r="I143" s="25" t="n">
        <x:f>IF(OR('Manual Data'!AO143="Y",'Manual Data'!AT143="Y"),1,0)</x:f>
        <x:v>0</x:v>
      </x:c>
      <x:c r="J143" s="25" t="n">
        <x:f>IF(OR('Manual Data'!AN143="Y",'Manual Data'!AS143="Y"),1,0)</x:f>
        <x:v>1</x:v>
      </x:c>
      <x:c r="K143" s="25" t="n">
        <x:f>IF(AND('Manual Data'!U143="Y",'Manual Data'!T143="Y",'Manual Data'!V143="Y"),1,0)</x:f>
        <x:v>0</x:v>
      </x:c>
      <x:c r="L143" s="25" t="n">
        <x:f>IF(AND('Manual Data'!M143="N",'Manual Data'!L143="N"),1,0)</x:f>
        <x:v>0</x:v>
      </x:c>
      <x:c r="M143" s="25" t="n">
        <x:f>IF(OR('Manual Data'!Y143="Y",'Manual Data'!Z143="Y"),1,0)</x:f>
        <x:v>1</x:v>
      </x:c>
      <x:c r="N143" s="25" t="n">
        <x:f>IF(AND('Manual Data'!H143="Y",'Manual Data'!I143="Y",E143=1),1,0)</x:f>
        <x:v>1</x:v>
      </x:c>
      <x:c r="O143" s="25" t="n">
        <x:f>IF(AND('Manual Data'!H143="Y",D143=1,E143=1),1,0)</x:f>
        <x:v>1</x:v>
      </x:c>
      <x:c r="P143" s="25" t="n">
        <x:f>IF(AND(O143=1,C143=1),1,0)</x:f>
        <x:v>1</x:v>
      </x:c>
      <x:c r="Q143" s="25" t="n">
        <x:f>IF(AND('Manual Data'!B143="Non-surgical",'Manual Data'!I143="Y",C143=1,J143=1,E143=1),1,0)</x:f>
        <x:v>1</x:v>
      </x:c>
      <x:c r="R143" s="25" t="n">
        <x:f>IF(AND(Q143=1,D143=0),1,0)</x:f>
        <x:v>0</x:v>
      </x:c>
      <x:c r="S143" s="25" t="n">
        <x:f>IF(AND(Q143=1,D143=1),1,0)</x:f>
        <x:v>1</x:v>
      </x:c>
      <x:c r="T143" s="25" t="n">
        <x:f>IF(AND(Q143=1,L143=1),1,0)</x:f>
        <x:v>0</x:v>
      </x:c>
      <x:c r="U143" s="25" t="n">
        <x:f>IF(AND(Q143=1,'Manual Data'!T143="N"),1,0)</x:f>
        <x:v>1</x:v>
      </x:c>
      <x:c r="V143" s="25" t="n">
        <x:f>IF(AND(OR('Manual Data'!B143="Surgical",'Manual Data'!B143="Mixed"),'Manual Data'!I143="Y",I143=1,E143=1),1,0)</x:f>
        <x:v>0</x:v>
      </x:c>
      <x:c r="W143" s="25" t="n">
        <x:f>IF(AND(V143=1,H143=0),1,0)</x:f>
        <x:v>0</x:v>
      </x:c>
      <x:c r="X143" s="25" t="n">
        <x:f>IF(AND('Manual Data'!X143="Y",'Manual Data'!G143="N"),1,0)</x:f>
        <x:v>1</x:v>
      </x:c>
      <x:c r="Y143" s="25" t="n">
        <x:f>IF(AND('Manual Data'!U143="Y",'Manual Data'!V143="N"),1,0)</x:f>
        <x:v>0</x:v>
      </x:c>
      <x:c r="Z143" s="25" t="n">
        <x:f>IF('Manual Data'!U143="N",1,0)</x:f>
        <x:v>0</x:v>
      </x:c>
      <x:c r="AA143" s="25" t="n">
        <x:f>IF(AND('Manual Data'!AB143="N",'Manual Data'!AC143="N"),1,0)</x:f>
        <x:v>0</x:v>
      </x:c>
      <x:c r="AB143" s="25" t="n">
        <x:f>IF(AND(D143=1,E143=1),1,0)</x:f>
        <x:v>1</x:v>
      </x:c>
      <x:c r="AC143" s="25" t="n">
        <x:f>IF(AND(D143=0,E143=1),1,0)</x:f>
        <x:v>0</x:v>
      </x:c>
      <x:c r="AD143" s="25" t="n">
        <x:f>IF(AND(D143=1,E143=0),1,0)</x:f>
        <x:v>0</x:v>
      </x:c>
      <x:c r="AE143" s="25" t="n">
        <x:f>IF(AND(D143=0,E143=0),1,0)</x:f>
        <x:v>0</x:v>
      </x:c>
      <x:c r="AF143" s="25" t="n">
        <x:f>IF(AND(H143=1,I143=1),1,0)</x:f>
        <x:v>0</x:v>
      </x:c>
      <x:c r="AG143" s="25" t="n">
        <x:f>IF(AND(H143=0,I143=1),1,0)</x:f>
        <x:v>0</x:v>
      </x:c>
      <x:c r="AH143" s="25" t="n">
        <x:f>IF(AND('Manual Data'!J143="Y",'Manual Data'!M143="N"),1,0)</x:f>
        <x:v>0</x:v>
      </x:c>
      <x:c r="AI143" s="25" t="n">
        <x:f>IF(AND('Manual Data'!J143="Y",'Manual Data'!L143="N"),1,0)</x:f>
        <x:v>0</x:v>
      </x:c>
      <x:c r="AJ143" s="25" t="n">
        <x:f>IF(AND('Manual Data'!O143="N",'Manual Data'!Q143="N"),1,0)</x:f>
        <x:v>0</x:v>
      </x:c>
      <x:c r="AK143" s="25" t="n">
        <x:f>IF(AND('Manual Data'!J143="Y",'Manual Data'!K143="Y"),1,0)</x:f>
        <x:v>1</x:v>
      </x:c>
      <x:c r="AL143" s="25" t="n">
        <x:f>IF(AND('Manual Data'!J143="Y",'Manual Data'!K143="Y",'Manual Data'!L143="Y"),1,0)</x:f>
        <x:v>1</x:v>
      </x:c>
      <x:c r="AM143" s="25" t="n">
        <x:f>IF(AND(D143=1,'Manual Data'!N143="Y"),1,0)</x:f>
        <x:v>1</x:v>
      </x:c>
    </x:row>
    <x:row r="144">
      <x:c r="A144" s="24" t="str">
        <x:f>'Manual Data'!A144</x:f>
        <x:v>140</x:v>
      </x:c>
      <x:c r="B144" s="25" t="str">
        <x:f>'Manual Data'!B144</x:f>
        <x:v>Non-surgical</x:v>
      </x:c>
      <x:c r="C144" s="25" t="n">
        <x:f>IF(OR('Manual Data'!O144="Y",'Manual Data'!Q144="Y"),1,0)</x:f>
        <x:v>1</x:v>
      </x:c>
      <x:c r="D144" s="25" t="n">
        <x:f>IF(AND('Manual Data'!J144="Y",'Manual Data'!K144="Y",'Manual Data'!L144="Y",'Manual Data'!M144="Y"),1,0)</x:f>
        <x:v>0</x:v>
      </x:c>
      <x:c r="E144" s="25" t="n">
        <x:f>IF(OR('Manual Data'!AS144="Y",'Manual Data'!AT144="Y",'Manual Data'!AU144="Y",'Manual Data'!AV144="Y",'Manual Data'!AW144="Y"),1,0)</x:f>
        <x:v>1</x:v>
      </x:c>
      <x:c r="F144" s="25" t="n">
        <x:f>IF(OR('Manual Data'!AB144="Y",'Manual Data'!AC144="Y",'Manual Data'!AD144="Y",'Manual Data'!AE144="Y",'Manual Data'!AF144="Y"),1,0)</x:f>
        <x:v>1</x:v>
      </x:c>
      <x:c r="G144" s="25" t="n">
        <x:f>IF(OR('Manual Data'!AN144="Y",'Manual Data'!AO144="Y",'Manual Data'!AP144="Y",'Manual Data'!AQ144="Y"),1,0)</x:f>
        <x:v>1</x:v>
      </x:c>
      <x:c r="H144" s="25" t="n">
        <x:f>IF(OR('Manual Data'!R144="Y",'Manual Data'!S144="Y"),1,0)</x:f>
        <x:v>1</x:v>
      </x:c>
      <x:c r="I144" s="25" t="n">
        <x:f>IF(OR('Manual Data'!AO144="Y",'Manual Data'!AT144="Y"),1,0)</x:f>
        <x:v>0</x:v>
      </x:c>
      <x:c r="J144" s="25" t="n">
        <x:f>IF(OR('Manual Data'!AN144="Y",'Manual Data'!AS144="Y"),1,0)</x:f>
        <x:v>0</x:v>
      </x:c>
      <x:c r="K144" s="25" t="n">
        <x:f>IF(AND('Manual Data'!U144="Y",'Manual Data'!T144="Y",'Manual Data'!V144="Y"),1,0)</x:f>
        <x:v>0</x:v>
      </x:c>
      <x:c r="L144" s="25" t="n">
        <x:f>IF(AND('Manual Data'!M144="N",'Manual Data'!L144="N"),1,0)</x:f>
        <x:v>0</x:v>
      </x:c>
      <x:c r="M144" s="25" t="n">
        <x:f>IF(OR('Manual Data'!Y144="Y",'Manual Data'!Z144="Y"),1,0)</x:f>
        <x:v>0</x:v>
      </x:c>
      <x:c r="N144" s="25" t="n">
        <x:f>IF(AND('Manual Data'!H144="Y",'Manual Data'!I144="Y",E144=1),1,0)</x:f>
        <x:v>0</x:v>
      </x:c>
      <x:c r="O144" s="25" t="n">
        <x:f>IF(AND('Manual Data'!H144="Y",D144=1,E144=1),1,0)</x:f>
        <x:v>0</x:v>
      </x:c>
      <x:c r="P144" s="25" t="n">
        <x:f>IF(AND(O144=1,C144=1),1,0)</x:f>
        <x:v>0</x:v>
      </x:c>
      <x:c r="Q144" s="25" t="n">
        <x:f>IF(AND('Manual Data'!B144="Non-surgical",'Manual Data'!I144="Y",C144=1,J144=1,E144=1),1,0)</x:f>
        <x:v>0</x:v>
      </x:c>
      <x:c r="R144" s="25" t="n">
        <x:f>IF(AND(Q144=1,D144=0),1,0)</x:f>
        <x:v>0</x:v>
      </x:c>
      <x:c r="S144" s="25" t="n">
        <x:f>IF(AND(Q144=1,D144=1),1,0)</x:f>
        <x:v>0</x:v>
      </x:c>
      <x:c r="T144" s="25" t="n">
        <x:f>IF(AND(Q144=1,L144=1),1,0)</x:f>
        <x:v>0</x:v>
      </x:c>
      <x:c r="U144" s="25" t="n">
        <x:f>IF(AND(Q144=1,'Manual Data'!T144="N"),1,0)</x:f>
        <x:v>0</x:v>
      </x:c>
      <x:c r="V144" s="25" t="n">
        <x:f>IF(AND(OR('Manual Data'!B144="Surgical",'Manual Data'!B144="Mixed"),'Manual Data'!I144="Y",I144=1,E144=1),1,0)</x:f>
        <x:v>0</x:v>
      </x:c>
      <x:c r="W144" s="25" t="n">
        <x:f>IF(AND(V144=1,H144=0),1,0)</x:f>
        <x:v>0</x:v>
      </x:c>
      <x:c r="X144" s="25" t="n">
        <x:f>IF(AND('Manual Data'!X144="Y",'Manual Data'!G144="N"),1,0)</x:f>
        <x:v>0</x:v>
      </x:c>
      <x:c r="Y144" s="25" t="n">
        <x:f>IF(AND('Manual Data'!U144="Y",'Manual Data'!V144="N"),1,0)</x:f>
        <x:v>1</x:v>
      </x:c>
      <x:c r="Z144" s="25" t="n">
        <x:f>IF('Manual Data'!U144="N",1,0)</x:f>
        <x:v>0</x:v>
      </x:c>
      <x:c r="AA144" s="25" t="n">
        <x:f>IF(AND('Manual Data'!AB144="N",'Manual Data'!AC144="N"),1,0)</x:f>
        <x:v>0</x:v>
      </x:c>
      <x:c r="AB144" s="25" t="n">
        <x:f>IF(AND(D144=1,E144=1),1,0)</x:f>
        <x:v>0</x:v>
      </x:c>
      <x:c r="AC144" s="25" t="n">
        <x:f>IF(AND(D144=0,E144=1),1,0)</x:f>
        <x:v>1</x:v>
      </x:c>
      <x:c r="AD144" s="25" t="n">
        <x:f>IF(AND(D144=1,E144=0),1,0)</x:f>
        <x:v>0</x:v>
      </x:c>
      <x:c r="AE144" s="25" t="n">
        <x:f>IF(AND(D144=0,E144=0),1,0)</x:f>
        <x:v>0</x:v>
      </x:c>
      <x:c r="AF144" s="25" t="n">
        <x:f>IF(AND(H144=1,I144=1),1,0)</x:f>
        <x:v>0</x:v>
      </x:c>
      <x:c r="AG144" s="25" t="n">
        <x:f>IF(AND(H144=0,I144=1),1,0)</x:f>
        <x:v>0</x:v>
      </x:c>
      <x:c r="AH144" s="25" t="n">
        <x:f>IF(AND('Manual Data'!J144="Y",'Manual Data'!M144="N"),1,0)</x:f>
        <x:v>1</x:v>
      </x:c>
      <x:c r="AI144" s="25" t="n">
        <x:f>IF(AND('Manual Data'!J144="Y",'Manual Data'!L144="N"),1,0)</x:f>
        <x:v>0</x:v>
      </x:c>
      <x:c r="AJ144" s="25" t="n">
        <x:f>IF(AND('Manual Data'!O144="N",'Manual Data'!Q144="N"),1,0)</x:f>
        <x:v>0</x:v>
      </x:c>
      <x:c r="AK144" s="25" t="n">
        <x:f>IF(AND('Manual Data'!J144="Y",'Manual Data'!K144="Y"),1,0)</x:f>
        <x:v>1</x:v>
      </x:c>
      <x:c r="AL144" s="25" t="n">
        <x:f>IF(AND('Manual Data'!J144="Y",'Manual Data'!K144="Y",'Manual Data'!L144="Y"),1,0)</x:f>
        <x:v>1</x:v>
      </x:c>
      <x:c r="AM144" s="25" t="n">
        <x:f>IF(AND(D144=1,'Manual Data'!N144="Y"),1,0)</x:f>
        <x:v>0</x:v>
      </x:c>
    </x:row>
    <x:row r="145">
      <x:c r="A145" s="24" t="str">
        <x:f>'Manual Data'!A145</x:f>
        <x:v>141</x:v>
      </x:c>
      <x:c r="B145" s="25" t="str">
        <x:f>'Manual Data'!B145</x:f>
        <x:v>Mixed</x:v>
      </x:c>
      <x:c r="C145" s="25" t="n">
        <x:f>IF(OR('Manual Data'!O145="Y",'Manual Data'!Q145="Y"),1,0)</x:f>
        <x:v>1</x:v>
      </x:c>
      <x:c r="D145" s="25" t="n">
        <x:f>IF(AND('Manual Data'!J145="Y",'Manual Data'!K145="Y",'Manual Data'!L145="Y",'Manual Data'!M145="Y"),1,0)</x:f>
        <x:v>1</x:v>
      </x:c>
      <x:c r="E145" s="25" t="n">
        <x:f>IF(OR('Manual Data'!AS145="Y",'Manual Data'!AT145="Y",'Manual Data'!AU145="Y",'Manual Data'!AV145="Y",'Manual Data'!AW145="Y"),1,0)</x:f>
        <x:v>1</x:v>
      </x:c>
      <x:c r="F145" s="25" t="n">
        <x:f>IF(OR('Manual Data'!AB145="Y",'Manual Data'!AC145="Y",'Manual Data'!AD145="Y",'Manual Data'!AE145="Y",'Manual Data'!AF145="Y"),1,0)</x:f>
        <x:v>1</x:v>
      </x:c>
      <x:c r="G145" s="25" t="n">
        <x:f>IF(OR('Manual Data'!AN145="Y",'Manual Data'!AO145="Y",'Manual Data'!AP145="Y",'Manual Data'!AQ145="Y"),1,0)</x:f>
        <x:v>1</x:v>
      </x:c>
      <x:c r="H145" s="25" t="n">
        <x:f>IF(OR('Manual Data'!R145="Y",'Manual Data'!S145="Y"),1,0)</x:f>
        <x:v>1</x:v>
      </x:c>
      <x:c r="I145" s="25" t="n">
        <x:f>IF(OR('Manual Data'!AO145="Y",'Manual Data'!AT145="Y"),1,0)</x:f>
        <x:v>1</x:v>
      </x:c>
      <x:c r="J145" s="25" t="n">
        <x:f>IF(OR('Manual Data'!AN145="Y",'Manual Data'!AS145="Y"),1,0)</x:f>
        <x:v>1</x:v>
      </x:c>
      <x:c r="K145" s="25" t="n">
        <x:f>IF(AND('Manual Data'!U145="Y",'Manual Data'!T145="Y",'Manual Data'!V145="Y"),1,0)</x:f>
        <x:v>1</x:v>
      </x:c>
      <x:c r="L145" s="25" t="n">
        <x:f>IF(AND('Manual Data'!M145="N",'Manual Data'!L145="N"),1,0)</x:f>
        <x:v>0</x:v>
      </x:c>
      <x:c r="M145" s="25" t="n">
        <x:f>IF(OR('Manual Data'!Y145="Y",'Manual Data'!Z145="Y"),1,0)</x:f>
        <x:v>1</x:v>
      </x:c>
      <x:c r="N145" s="25" t="n">
        <x:f>IF(AND('Manual Data'!H145="Y",'Manual Data'!I145="Y",E145=1),1,0)</x:f>
        <x:v>1</x:v>
      </x:c>
      <x:c r="O145" s="25" t="n">
        <x:f>IF(AND('Manual Data'!H145="Y",D145=1,E145=1),1,0)</x:f>
        <x:v>1</x:v>
      </x:c>
      <x:c r="P145" s="25" t="n">
        <x:f>IF(AND(O145=1,C145=1),1,0)</x:f>
        <x:v>1</x:v>
      </x:c>
      <x:c r="Q145" s="25" t="n">
        <x:f>IF(AND('Manual Data'!B145="Non-surgical",'Manual Data'!I145="Y",C145=1,J145=1,E145=1),1,0)</x:f>
        <x:v>0</x:v>
      </x:c>
      <x:c r="R145" s="25" t="n">
        <x:f>IF(AND(Q145=1,D145=0),1,0)</x:f>
        <x:v>0</x:v>
      </x:c>
      <x:c r="S145" s="25" t="n">
        <x:f>IF(AND(Q145=1,D145=1),1,0)</x:f>
        <x:v>0</x:v>
      </x:c>
      <x:c r="T145" s="25" t="n">
        <x:f>IF(AND(Q145=1,L145=1),1,0)</x:f>
        <x:v>0</x:v>
      </x:c>
      <x:c r="U145" s="25" t="n">
        <x:f>IF(AND(Q145=1,'Manual Data'!T145="N"),1,0)</x:f>
        <x:v>0</x:v>
      </x:c>
      <x:c r="V145" s="25" t="n">
        <x:f>IF(AND(OR('Manual Data'!B145="Surgical",'Manual Data'!B145="Mixed"),'Manual Data'!I145="Y",I145=1,E145=1),1,0)</x:f>
        <x:v>1</x:v>
      </x:c>
      <x:c r="W145" s="25" t="n">
        <x:f>IF(AND(V145=1,H145=0),1,0)</x:f>
        <x:v>0</x:v>
      </x:c>
      <x:c r="X145" s="25" t="n">
        <x:f>IF(AND('Manual Data'!X145="Y",'Manual Data'!G145="N"),1,0)</x:f>
        <x:v>0</x:v>
      </x:c>
      <x:c r="Y145" s="25" t="n">
        <x:f>IF(AND('Manual Data'!U145="Y",'Manual Data'!V145="N"),1,0)</x:f>
        <x:v>0</x:v>
      </x:c>
      <x:c r="Z145" s="25" t="n">
        <x:f>IF('Manual Data'!U145="N",1,0)</x:f>
        <x:v>0</x:v>
      </x:c>
      <x:c r="AA145" s="25" t="n">
        <x:f>IF(AND('Manual Data'!AB145="N",'Manual Data'!AC145="N"),1,0)</x:f>
        <x:v>0</x:v>
      </x:c>
      <x:c r="AB145" s="25" t="n">
        <x:f>IF(AND(D145=1,E145=1),1,0)</x:f>
        <x:v>1</x:v>
      </x:c>
      <x:c r="AC145" s="25" t="n">
        <x:f>IF(AND(D145=0,E145=1),1,0)</x:f>
        <x:v>0</x:v>
      </x:c>
      <x:c r="AD145" s="25" t="n">
        <x:f>IF(AND(D145=1,E145=0),1,0)</x:f>
        <x:v>0</x:v>
      </x:c>
      <x:c r="AE145" s="25" t="n">
        <x:f>IF(AND(D145=0,E145=0),1,0)</x:f>
        <x:v>0</x:v>
      </x:c>
      <x:c r="AF145" s="25" t="n">
        <x:f>IF(AND(H145=1,I145=1),1,0)</x:f>
        <x:v>1</x:v>
      </x:c>
      <x:c r="AG145" s="25" t="n">
        <x:f>IF(AND(H145=0,I145=1),1,0)</x:f>
        <x:v>0</x:v>
      </x:c>
      <x:c r="AH145" s="25" t="n">
        <x:f>IF(AND('Manual Data'!J145="Y",'Manual Data'!M145="N"),1,0)</x:f>
        <x:v>0</x:v>
      </x:c>
      <x:c r="AI145" s="25" t="n">
        <x:f>IF(AND('Manual Data'!J145="Y",'Manual Data'!L145="N"),1,0)</x:f>
        <x:v>0</x:v>
      </x:c>
      <x:c r="AJ145" s="25" t="n">
        <x:f>IF(AND('Manual Data'!O145="N",'Manual Data'!Q145="N"),1,0)</x:f>
        <x:v>0</x:v>
      </x:c>
      <x:c r="AK145" s="25" t="n">
        <x:f>IF(AND('Manual Data'!J145="Y",'Manual Data'!K145="Y"),1,0)</x:f>
        <x:v>1</x:v>
      </x:c>
      <x:c r="AL145" s="25" t="n">
        <x:f>IF(AND('Manual Data'!J145="Y",'Manual Data'!K145="Y",'Manual Data'!L145="Y"),1,0)</x:f>
        <x:v>1</x:v>
      </x:c>
      <x:c r="AM145" s="25" t="n">
        <x:f>IF(AND(D145=1,'Manual Data'!N145="Y"),1,0)</x:f>
        <x:v>1</x:v>
      </x:c>
    </x:row>
    <x:row r="146">
      <x:c r="A146" s="24" t="str">
        <x:f>'Manual Data'!A146</x:f>
        <x:v>142</x:v>
      </x:c>
      <x:c r="B146" s="25" t="str">
        <x:f>'Manual Data'!B146</x:f>
        <x:v>Surgical</x:v>
      </x:c>
      <x:c r="C146" s="25" t="n">
        <x:f>IF(OR('Manual Data'!O146="Y",'Manual Data'!Q146="Y"),1,0)</x:f>
        <x:v>0</x:v>
      </x:c>
      <x:c r="D146" s="25" t="n">
        <x:f>IF(AND('Manual Data'!J146="Y",'Manual Data'!K146="Y",'Manual Data'!L146="Y",'Manual Data'!M146="Y"),1,0)</x:f>
        <x:v>0</x:v>
      </x:c>
      <x:c r="E146" s="25" t="n">
        <x:f>IF(OR('Manual Data'!AS146="Y",'Manual Data'!AT146="Y",'Manual Data'!AU146="Y",'Manual Data'!AV146="Y",'Manual Data'!AW146="Y"),1,0)</x:f>
        <x:v>1</x:v>
      </x:c>
      <x:c r="F146" s="25" t="n">
        <x:f>IF(OR('Manual Data'!AB146="Y",'Manual Data'!AC146="Y",'Manual Data'!AD146="Y",'Manual Data'!AE146="Y",'Manual Data'!AF146="Y"),1,0)</x:f>
        <x:v>1</x:v>
      </x:c>
      <x:c r="G146" s="25" t="n">
        <x:f>IF(OR('Manual Data'!AN146="Y",'Manual Data'!AO146="Y",'Manual Data'!AP146="Y",'Manual Data'!AQ146="Y"),1,0)</x:f>
        <x:v>1</x:v>
      </x:c>
      <x:c r="H146" s="25" t="n">
        <x:f>IF(OR('Manual Data'!R146="Y",'Manual Data'!S146="Y"),1,0)</x:f>
        <x:v>1</x:v>
      </x:c>
      <x:c r="I146" s="25" t="n">
        <x:f>IF(OR('Manual Data'!AO146="Y",'Manual Data'!AT146="Y"),1,0)</x:f>
        <x:v>1</x:v>
      </x:c>
      <x:c r="J146" s="25" t="n">
        <x:f>IF(OR('Manual Data'!AN146="Y",'Manual Data'!AS146="Y"),1,0)</x:f>
        <x:v>0</x:v>
      </x:c>
      <x:c r="K146" s="25" t="n">
        <x:f>IF(AND('Manual Data'!U146="Y",'Manual Data'!T146="Y",'Manual Data'!V146="Y"),1,0)</x:f>
        <x:v>0</x:v>
      </x:c>
      <x:c r="L146" s="25" t="n">
        <x:f>IF(AND('Manual Data'!M146="N",'Manual Data'!L146="N"),1,0)</x:f>
        <x:v>0</x:v>
      </x:c>
      <x:c r="M146" s="25" t="n">
        <x:f>IF(OR('Manual Data'!Y146="Y",'Manual Data'!Z146="Y"),1,0)</x:f>
        <x:v>0</x:v>
      </x:c>
      <x:c r="N146" s="25" t="n">
        <x:f>IF(AND('Manual Data'!H146="Y",'Manual Data'!I146="Y",E146=1),1,0)</x:f>
        <x:v>1</x:v>
      </x:c>
      <x:c r="O146" s="25" t="n">
        <x:f>IF(AND('Manual Data'!H146="Y",D146=1,E146=1),1,0)</x:f>
        <x:v>0</x:v>
      </x:c>
      <x:c r="P146" s="25" t="n">
        <x:f>IF(AND(O146=1,C146=1),1,0)</x:f>
        <x:v>0</x:v>
      </x:c>
      <x:c r="Q146" s="25" t="n">
        <x:f>IF(AND('Manual Data'!B146="Non-surgical",'Manual Data'!I146="Y",C146=1,J146=1,E146=1),1,0)</x:f>
        <x:v>0</x:v>
      </x:c>
      <x:c r="R146" s="25" t="n">
        <x:f>IF(AND(Q146=1,D146=0),1,0)</x:f>
        <x:v>0</x:v>
      </x:c>
      <x:c r="S146" s="25" t="n">
        <x:f>IF(AND(Q146=1,D146=1),1,0)</x:f>
        <x:v>0</x:v>
      </x:c>
      <x:c r="T146" s="25" t="n">
        <x:f>IF(AND(Q146=1,L146=1),1,0)</x:f>
        <x:v>0</x:v>
      </x:c>
      <x:c r="U146" s="25" t="n">
        <x:f>IF(AND(Q146=1,'Manual Data'!T146="N"),1,0)</x:f>
        <x:v>0</x:v>
      </x:c>
      <x:c r="V146" s="25" t="n">
        <x:f>IF(AND(OR('Manual Data'!B146="Surgical",'Manual Data'!B146="Mixed"),'Manual Data'!I146="Y",I146=1,E146=1),1,0)</x:f>
        <x:v>1</x:v>
      </x:c>
      <x:c r="W146" s="25" t="n">
        <x:f>IF(AND(V146=1,H146=0),1,0)</x:f>
        <x:v>0</x:v>
      </x:c>
      <x:c r="X146" s="25" t="n">
        <x:f>IF(AND('Manual Data'!X146="Y",'Manual Data'!G146="N"),1,0)</x:f>
        <x:v>0</x:v>
      </x:c>
      <x:c r="Y146" s="25" t="n">
        <x:f>IF(AND('Manual Data'!U146="Y",'Manual Data'!V146="N"),1,0)</x:f>
        <x:v>0</x:v>
      </x:c>
      <x:c r="Z146" s="25" t="n">
        <x:f>IF('Manual Data'!U146="N",1,0)</x:f>
        <x:v>0</x:v>
      </x:c>
      <x:c r="AA146" s="25" t="n">
        <x:f>IF(AND('Manual Data'!AB146="N",'Manual Data'!AC146="N"),1,0)</x:f>
        <x:v>0</x:v>
      </x:c>
      <x:c r="AB146" s="25" t="n">
        <x:f>IF(AND(D146=1,E146=1),1,0)</x:f>
        <x:v>0</x:v>
      </x:c>
      <x:c r="AC146" s="25" t="n">
        <x:f>IF(AND(D146=0,E146=1),1,0)</x:f>
        <x:v>1</x:v>
      </x:c>
      <x:c r="AD146" s="25" t="n">
        <x:f>IF(AND(D146=1,E146=0),1,0)</x:f>
        <x:v>0</x:v>
      </x:c>
      <x:c r="AE146" s="25" t="n">
        <x:f>IF(AND(D146=0,E146=0),1,0)</x:f>
        <x:v>0</x:v>
      </x:c>
      <x:c r="AF146" s="25" t="n">
        <x:f>IF(AND(H146=1,I146=1),1,0)</x:f>
        <x:v>1</x:v>
      </x:c>
      <x:c r="AG146" s="25" t="n">
        <x:f>IF(AND(H146=0,I146=1),1,0)</x:f>
        <x:v>0</x:v>
      </x:c>
      <x:c r="AH146" s="25" t="n">
        <x:f>IF(AND('Manual Data'!J146="Y",'Manual Data'!M146="N"),1,0)</x:f>
        <x:v>1</x:v>
      </x:c>
      <x:c r="AI146" s="25" t="n">
        <x:f>IF(AND('Manual Data'!J146="Y",'Manual Data'!L146="N"),1,0)</x:f>
        <x:v>0</x:v>
      </x:c>
      <x:c r="AJ146" s="25" t="n">
        <x:f>IF(AND('Manual Data'!O146="N",'Manual Data'!Q146="N"),1,0)</x:f>
        <x:v>1</x:v>
      </x:c>
      <x:c r="AK146" s="25" t="n">
        <x:f>IF(AND('Manual Data'!J146="Y",'Manual Data'!K146="Y"),1,0)</x:f>
        <x:v>1</x:v>
      </x:c>
      <x:c r="AL146" s="25" t="n">
        <x:f>IF(AND('Manual Data'!J146="Y",'Manual Data'!K146="Y",'Manual Data'!L146="Y"),1,0)</x:f>
        <x:v>1</x:v>
      </x:c>
      <x:c r="AM146" s="25" t="n">
        <x:f>IF(AND(D146=1,'Manual Data'!N146="Y"),1,0)</x:f>
        <x:v>0</x:v>
      </x:c>
    </x:row>
    <x:row r="147">
      <x:c r="A147" s="24" t="str">
        <x:f>'Manual Data'!A147</x:f>
        <x:v>143</x:v>
      </x:c>
      <x:c r="B147" s="25" t="str">
        <x:f>'Manual Data'!B147</x:f>
        <x:v>Surgical</x:v>
      </x:c>
      <x:c r="C147" s="25" t="n">
        <x:f>IF(OR('Manual Data'!O147="Y",'Manual Data'!Q147="Y"),1,0)</x:f>
        <x:v>0</x:v>
      </x:c>
      <x:c r="D147" s="25" t="n">
        <x:f>IF(AND('Manual Data'!J147="Y",'Manual Data'!K147="Y",'Manual Data'!L147="Y",'Manual Data'!M147="Y"),1,0)</x:f>
        <x:v>0</x:v>
      </x:c>
      <x:c r="E147" s="25" t="n">
        <x:f>IF(OR('Manual Data'!AS147="Y",'Manual Data'!AT147="Y",'Manual Data'!AU147="Y",'Manual Data'!AV147="Y",'Manual Data'!AW147="Y"),1,0)</x:f>
        <x:v>1</x:v>
      </x:c>
      <x:c r="F147" s="25" t="n">
        <x:f>IF(OR('Manual Data'!AB147="Y",'Manual Data'!AC147="Y",'Manual Data'!AD147="Y",'Manual Data'!AE147="Y",'Manual Data'!AF147="Y"),1,0)</x:f>
        <x:v>1</x:v>
      </x:c>
      <x:c r="G147" s="25" t="n">
        <x:f>IF(OR('Manual Data'!AN147="Y",'Manual Data'!AO147="Y",'Manual Data'!AP147="Y",'Manual Data'!AQ147="Y"),1,0)</x:f>
        <x:v>1</x:v>
      </x:c>
      <x:c r="H147" s="25" t="n">
        <x:f>IF(OR('Manual Data'!R147="Y",'Manual Data'!S147="Y"),1,0)</x:f>
        <x:v>1</x:v>
      </x:c>
      <x:c r="I147" s="25" t="n">
        <x:f>IF(OR('Manual Data'!AO147="Y",'Manual Data'!AT147="Y"),1,0)</x:f>
        <x:v>1</x:v>
      </x:c>
      <x:c r="J147" s="25" t="n">
        <x:f>IF(OR('Manual Data'!AN147="Y",'Manual Data'!AS147="Y"),1,0)</x:f>
        <x:v>0</x:v>
      </x:c>
      <x:c r="K147" s="25" t="n">
        <x:f>IF(AND('Manual Data'!U147="Y",'Manual Data'!T147="Y",'Manual Data'!V147="Y"),1,0)</x:f>
        <x:v>1</x:v>
      </x:c>
      <x:c r="L147" s="25" t="n">
        <x:f>IF(AND('Manual Data'!M147="N",'Manual Data'!L147="N"),1,0)</x:f>
        <x:v>0</x:v>
      </x:c>
      <x:c r="M147" s="25" t="n">
        <x:f>IF(OR('Manual Data'!Y147="Y",'Manual Data'!Z147="Y"),1,0)</x:f>
        <x:v>0</x:v>
      </x:c>
      <x:c r="N147" s="25" t="n">
        <x:f>IF(AND('Manual Data'!H147="Y",'Manual Data'!I147="Y",E147=1),1,0)</x:f>
        <x:v>1</x:v>
      </x:c>
      <x:c r="O147" s="25" t="n">
        <x:f>IF(AND('Manual Data'!H147="Y",D147=1,E147=1),1,0)</x:f>
        <x:v>0</x:v>
      </x:c>
      <x:c r="P147" s="25" t="n">
        <x:f>IF(AND(O147=1,C147=1),1,0)</x:f>
        <x:v>0</x:v>
      </x:c>
      <x:c r="Q147" s="25" t="n">
        <x:f>IF(AND('Manual Data'!B147="Non-surgical",'Manual Data'!I147="Y",C147=1,J147=1,E147=1),1,0)</x:f>
        <x:v>0</x:v>
      </x:c>
      <x:c r="R147" s="25" t="n">
        <x:f>IF(AND(Q147=1,D147=0),1,0)</x:f>
        <x:v>0</x:v>
      </x:c>
      <x:c r="S147" s="25" t="n">
        <x:f>IF(AND(Q147=1,D147=1),1,0)</x:f>
        <x:v>0</x:v>
      </x:c>
      <x:c r="T147" s="25" t="n">
        <x:f>IF(AND(Q147=1,L147=1),1,0)</x:f>
        <x:v>0</x:v>
      </x:c>
      <x:c r="U147" s="25" t="n">
        <x:f>IF(AND(Q147=1,'Manual Data'!T147="N"),1,0)</x:f>
        <x:v>0</x:v>
      </x:c>
      <x:c r="V147" s="25" t="n">
        <x:f>IF(AND(OR('Manual Data'!B147="Surgical",'Manual Data'!B147="Mixed"),'Manual Data'!I147="Y",I147=1,E147=1),1,0)</x:f>
        <x:v>1</x:v>
      </x:c>
      <x:c r="W147" s="25" t="n">
        <x:f>IF(AND(V147=1,H147=0),1,0)</x:f>
        <x:v>0</x:v>
      </x:c>
      <x:c r="X147" s="25" t="n">
        <x:f>IF(AND('Manual Data'!X147="Y",'Manual Data'!G147="N"),1,0)</x:f>
        <x:v>1</x:v>
      </x:c>
      <x:c r="Y147" s="25" t="n">
        <x:f>IF(AND('Manual Data'!U147="Y",'Manual Data'!V147="N"),1,0)</x:f>
        <x:v>0</x:v>
      </x:c>
      <x:c r="Z147" s="25" t="n">
        <x:f>IF('Manual Data'!U147="N",1,0)</x:f>
        <x:v>0</x:v>
      </x:c>
      <x:c r="AA147" s="25" t="n">
        <x:f>IF(AND('Manual Data'!AB147="N",'Manual Data'!AC147="N"),1,0)</x:f>
        <x:v>1</x:v>
      </x:c>
      <x:c r="AB147" s="25" t="n">
        <x:f>IF(AND(D147=1,E147=1),1,0)</x:f>
        <x:v>0</x:v>
      </x:c>
      <x:c r="AC147" s="25" t="n">
        <x:f>IF(AND(D147=0,E147=1),1,0)</x:f>
        <x:v>1</x:v>
      </x:c>
      <x:c r="AD147" s="25" t="n">
        <x:f>IF(AND(D147=1,E147=0),1,0)</x:f>
        <x:v>0</x:v>
      </x:c>
      <x:c r="AE147" s="25" t="n">
        <x:f>IF(AND(D147=0,E147=0),1,0)</x:f>
        <x:v>0</x:v>
      </x:c>
      <x:c r="AF147" s="25" t="n">
        <x:f>IF(AND(H147=1,I147=1),1,0)</x:f>
        <x:v>1</x:v>
      </x:c>
      <x:c r="AG147" s="25" t="n">
        <x:f>IF(AND(H147=0,I147=1),1,0)</x:f>
        <x:v>0</x:v>
      </x:c>
      <x:c r="AH147" s="25" t="n">
        <x:f>IF(AND('Manual Data'!J147="Y",'Manual Data'!M147="N"),1,0)</x:f>
        <x:v>1</x:v>
      </x:c>
      <x:c r="AI147" s="25" t="n">
        <x:f>IF(AND('Manual Data'!J147="Y",'Manual Data'!L147="N"),1,0)</x:f>
        <x:v>0</x:v>
      </x:c>
      <x:c r="AJ147" s="25" t="n">
        <x:f>IF(AND('Manual Data'!O147="N",'Manual Data'!Q147="N"),1,0)</x:f>
        <x:v>1</x:v>
      </x:c>
      <x:c r="AK147" s="25" t="n">
        <x:f>IF(AND('Manual Data'!J147="Y",'Manual Data'!K147="Y"),1,0)</x:f>
        <x:v>1</x:v>
      </x:c>
      <x:c r="AL147" s="25" t="n">
        <x:f>IF(AND('Manual Data'!J147="Y",'Manual Data'!K147="Y",'Manual Data'!L147="Y"),1,0)</x:f>
        <x:v>1</x:v>
      </x:c>
      <x:c r="AM147" s="25" t="n">
        <x:f>IF(AND(D147=1,'Manual Data'!N147="Y"),1,0)</x:f>
        <x:v>0</x:v>
      </x:c>
    </x:row>
    <x:row r="148">
      <x:c r="A148" s="24" t="str">
        <x:f>'Manual Data'!A148</x:f>
        <x:v>144</x:v>
      </x:c>
      <x:c r="B148" s="25" t="str">
        <x:f>'Manual Data'!B148</x:f>
        <x:v>Surgical</x:v>
      </x:c>
      <x:c r="C148" s="25" t="n">
        <x:f>IF(OR('Manual Data'!O148="Y",'Manual Data'!Q148="Y"),1,0)</x:f>
        <x:v>0</x:v>
      </x:c>
      <x:c r="D148" s="25" t="n">
        <x:f>IF(AND('Manual Data'!J148="Y",'Manual Data'!K148="Y",'Manual Data'!L148="Y",'Manual Data'!M148="Y"),1,0)</x:f>
        <x:v>1</x:v>
      </x:c>
      <x:c r="E148" s="25" t="n">
        <x:f>IF(OR('Manual Data'!AS148="Y",'Manual Data'!AT148="Y",'Manual Data'!AU148="Y",'Manual Data'!AV148="Y",'Manual Data'!AW148="Y"),1,0)</x:f>
        <x:v>1</x:v>
      </x:c>
      <x:c r="F148" s="25" t="n">
        <x:f>IF(OR('Manual Data'!AB148="Y",'Manual Data'!AC148="Y",'Manual Data'!AD148="Y",'Manual Data'!AE148="Y",'Manual Data'!AF148="Y"),1,0)</x:f>
        <x:v>1</x:v>
      </x:c>
      <x:c r="G148" s="25" t="n">
        <x:f>IF(OR('Manual Data'!AN148="Y",'Manual Data'!AO148="Y",'Manual Data'!AP148="Y",'Manual Data'!AQ148="Y"),1,0)</x:f>
        <x:v>1</x:v>
      </x:c>
      <x:c r="H148" s="25" t="n">
        <x:f>IF(OR('Manual Data'!R148="Y",'Manual Data'!S148="Y"),1,0)</x:f>
        <x:v>0</x:v>
      </x:c>
      <x:c r="I148" s="25" t="n">
        <x:f>IF(OR('Manual Data'!AO148="Y",'Manual Data'!AT148="Y"),1,0)</x:f>
        <x:v>1</x:v>
      </x:c>
      <x:c r="J148" s="25" t="n">
        <x:f>IF(OR('Manual Data'!AN148="Y",'Manual Data'!AS148="Y"),1,0)</x:f>
        <x:v>0</x:v>
      </x:c>
      <x:c r="K148" s="25" t="n">
        <x:f>IF(AND('Manual Data'!U148="Y",'Manual Data'!T148="Y",'Manual Data'!V148="Y"),1,0)</x:f>
        <x:v>1</x:v>
      </x:c>
      <x:c r="L148" s="25" t="n">
        <x:f>IF(AND('Manual Data'!M148="N",'Manual Data'!L148="N"),1,0)</x:f>
        <x:v>0</x:v>
      </x:c>
      <x:c r="M148" s="25" t="n">
        <x:f>IF(OR('Manual Data'!Y148="Y",'Manual Data'!Z148="Y"),1,0)</x:f>
        <x:v>0</x:v>
      </x:c>
      <x:c r="N148" s="25" t="n">
        <x:f>IF(AND('Manual Data'!H148="Y",'Manual Data'!I148="Y",E148=1),1,0)</x:f>
        <x:v>1</x:v>
      </x:c>
      <x:c r="O148" s="25" t="n">
        <x:f>IF(AND('Manual Data'!H148="Y",D148=1,E148=1),1,0)</x:f>
        <x:v>1</x:v>
      </x:c>
      <x:c r="P148" s="25" t="n">
        <x:f>IF(AND(O148=1,C148=1),1,0)</x:f>
        <x:v>0</x:v>
      </x:c>
      <x:c r="Q148" s="25" t="n">
        <x:f>IF(AND('Manual Data'!B148="Non-surgical",'Manual Data'!I148="Y",C148=1,J148=1,E148=1),1,0)</x:f>
        <x:v>0</x:v>
      </x:c>
      <x:c r="R148" s="25" t="n">
        <x:f>IF(AND(Q148=1,D148=0),1,0)</x:f>
        <x:v>0</x:v>
      </x:c>
      <x:c r="S148" s="25" t="n">
        <x:f>IF(AND(Q148=1,D148=1),1,0)</x:f>
        <x:v>0</x:v>
      </x:c>
      <x:c r="T148" s="25" t="n">
        <x:f>IF(AND(Q148=1,L148=1),1,0)</x:f>
        <x:v>0</x:v>
      </x:c>
      <x:c r="U148" s="25" t="n">
        <x:f>IF(AND(Q148=1,'Manual Data'!T148="N"),1,0)</x:f>
        <x:v>0</x:v>
      </x:c>
      <x:c r="V148" s="25" t="n">
        <x:f>IF(AND(OR('Manual Data'!B148="Surgical",'Manual Data'!B148="Mixed"),'Manual Data'!I148="Y",I148=1,E148=1),1,0)</x:f>
        <x:v>1</x:v>
      </x:c>
      <x:c r="W148" s="25" t="n">
        <x:f>IF(AND(V148=1,H148=0),1,0)</x:f>
        <x:v>1</x:v>
      </x:c>
      <x:c r="X148" s="25" t="n">
        <x:f>IF(AND('Manual Data'!X148="Y",'Manual Data'!G148="N"),1,0)</x:f>
        <x:v>1</x:v>
      </x:c>
      <x:c r="Y148" s="25" t="n">
        <x:f>IF(AND('Manual Data'!U148="Y",'Manual Data'!V148="N"),1,0)</x:f>
        <x:v>0</x:v>
      </x:c>
      <x:c r="Z148" s="25" t="n">
        <x:f>IF('Manual Data'!U148="N",1,0)</x:f>
        <x:v>0</x:v>
      </x:c>
      <x:c r="AA148" s="25" t="n">
        <x:f>IF(AND('Manual Data'!AB148="N",'Manual Data'!AC148="N"),1,0)</x:f>
        <x:v>1</x:v>
      </x:c>
      <x:c r="AB148" s="25" t="n">
        <x:f>IF(AND(D148=1,E148=1),1,0)</x:f>
        <x:v>1</x:v>
      </x:c>
      <x:c r="AC148" s="25" t="n">
        <x:f>IF(AND(D148=0,E148=1),1,0)</x:f>
        <x:v>0</x:v>
      </x:c>
      <x:c r="AD148" s="25" t="n">
        <x:f>IF(AND(D148=1,E148=0),1,0)</x:f>
        <x:v>0</x:v>
      </x:c>
      <x:c r="AE148" s="25" t="n">
        <x:f>IF(AND(D148=0,E148=0),1,0)</x:f>
        <x:v>0</x:v>
      </x:c>
      <x:c r="AF148" s="25" t="n">
        <x:f>IF(AND(H148=1,I148=1),1,0)</x:f>
        <x:v>0</x:v>
      </x:c>
      <x:c r="AG148" s="25" t="n">
        <x:f>IF(AND(H148=0,I148=1),1,0)</x:f>
        <x:v>1</x:v>
      </x:c>
      <x:c r="AH148" s="25" t="n">
        <x:f>IF(AND('Manual Data'!J148="Y",'Manual Data'!M148="N"),1,0)</x:f>
        <x:v>0</x:v>
      </x:c>
      <x:c r="AI148" s="25" t="n">
        <x:f>IF(AND('Manual Data'!J148="Y",'Manual Data'!L148="N"),1,0)</x:f>
        <x:v>0</x:v>
      </x:c>
      <x:c r="AJ148" s="25" t="n">
        <x:f>IF(AND('Manual Data'!O148="N",'Manual Data'!Q148="N"),1,0)</x:f>
        <x:v>1</x:v>
      </x:c>
      <x:c r="AK148" s="25" t="n">
        <x:f>IF(AND('Manual Data'!J148="Y",'Manual Data'!K148="Y"),1,0)</x:f>
        <x:v>1</x:v>
      </x:c>
      <x:c r="AL148" s="25" t="n">
        <x:f>IF(AND('Manual Data'!J148="Y",'Manual Data'!K148="Y",'Manual Data'!L148="Y"),1,0)</x:f>
        <x:v>1</x:v>
      </x:c>
      <x:c r="AM148" s="25" t="n">
        <x:f>IF(AND(D148=1,'Manual Data'!N148="Y"),1,0)</x:f>
        <x:v>0</x:v>
      </x:c>
    </x:row>
    <x:row r="149">
      <x:c r="A149" s="24" t="str">
        <x:f>'Manual Data'!A149</x:f>
        <x:v>145</x:v>
      </x:c>
      <x:c r="B149" s="25" t="str">
        <x:f>'Manual Data'!B149</x:f>
        <x:v>Surgical</x:v>
      </x:c>
      <x:c r="C149" s="25" t="n">
        <x:f>IF(OR('Manual Data'!O149="Y",'Manual Data'!Q149="Y"),1,0)</x:f>
        <x:v>0</x:v>
      </x:c>
      <x:c r="D149" s="25" t="n">
        <x:f>IF(AND('Manual Data'!J149="Y",'Manual Data'!K149="Y",'Manual Data'!L149="Y",'Manual Data'!M149="Y"),1,0)</x:f>
        <x:v>0</x:v>
      </x:c>
      <x:c r="E149" s="25" t="n">
        <x:f>IF(OR('Manual Data'!AS149="Y",'Manual Data'!AT149="Y",'Manual Data'!AU149="Y",'Manual Data'!AV149="Y",'Manual Data'!AW149="Y"),1,0)</x:f>
        <x:v>1</x:v>
      </x:c>
      <x:c r="F149" s="25" t="n">
        <x:f>IF(OR('Manual Data'!AB149="Y",'Manual Data'!AC149="Y",'Manual Data'!AD149="Y",'Manual Data'!AE149="Y",'Manual Data'!AF149="Y"),1,0)</x:f>
        <x:v>1</x:v>
      </x:c>
      <x:c r="G149" s="25" t="n">
        <x:f>IF(OR('Manual Data'!AN149="Y",'Manual Data'!AO149="Y",'Manual Data'!AP149="Y",'Manual Data'!AQ149="Y"),1,0)</x:f>
        <x:v>0</x:v>
      </x:c>
      <x:c r="H149" s="25" t="n">
        <x:f>IF(OR('Manual Data'!R149="Y",'Manual Data'!S149="Y"),1,0)</x:f>
        <x:v>0</x:v>
      </x:c>
      <x:c r="I149" s="25" t="n">
        <x:f>IF(OR('Manual Data'!AO149="Y",'Manual Data'!AT149="Y"),1,0)</x:f>
        <x:v>0</x:v>
      </x:c>
      <x:c r="J149" s="25" t="n">
        <x:f>IF(OR('Manual Data'!AN149="Y",'Manual Data'!AS149="Y"),1,0)</x:f>
        <x:v>0</x:v>
      </x:c>
      <x:c r="K149" s="25" t="n">
        <x:f>IF(AND('Manual Data'!U149="Y",'Manual Data'!T149="Y",'Manual Data'!V149="Y"),1,0)</x:f>
        <x:v>1</x:v>
      </x:c>
      <x:c r="L149" s="25" t="n">
        <x:f>IF(AND('Manual Data'!M149="N",'Manual Data'!L149="N"),1,0)</x:f>
        <x:v>0</x:v>
      </x:c>
      <x:c r="M149" s="25" t="n">
        <x:f>IF(OR('Manual Data'!Y149="Y",'Manual Data'!Z149="Y"),1,0)</x:f>
        <x:v>0</x:v>
      </x:c>
      <x:c r="N149" s="25" t="n">
        <x:f>IF(AND('Manual Data'!H149="Y",'Manual Data'!I149="Y",E149=1),1,0)</x:f>
        <x:v>1</x:v>
      </x:c>
      <x:c r="O149" s="25" t="n">
        <x:f>IF(AND('Manual Data'!H149="Y",D149=1,E149=1),1,0)</x:f>
        <x:v>0</x:v>
      </x:c>
      <x:c r="P149" s="25" t="n">
        <x:f>IF(AND(O149=1,C149=1),1,0)</x:f>
        <x:v>0</x:v>
      </x:c>
      <x:c r="Q149" s="25" t="n">
        <x:f>IF(AND('Manual Data'!B149="Non-surgical",'Manual Data'!I149="Y",C149=1,J149=1,E149=1),1,0)</x:f>
        <x:v>0</x:v>
      </x:c>
      <x:c r="R149" s="25" t="n">
        <x:f>IF(AND(Q149=1,D149=0),1,0)</x:f>
        <x:v>0</x:v>
      </x:c>
      <x:c r="S149" s="25" t="n">
        <x:f>IF(AND(Q149=1,D149=1),1,0)</x:f>
        <x:v>0</x:v>
      </x:c>
      <x:c r="T149" s="25" t="n">
        <x:f>IF(AND(Q149=1,L149=1),1,0)</x:f>
        <x:v>0</x:v>
      </x:c>
      <x:c r="U149" s="25" t="n">
        <x:f>IF(AND(Q149=1,'Manual Data'!T149="N"),1,0)</x:f>
        <x:v>0</x:v>
      </x:c>
      <x:c r="V149" s="25" t="n">
        <x:f>IF(AND(OR('Manual Data'!B149="Surgical",'Manual Data'!B149="Mixed"),'Manual Data'!I149="Y",I149=1,E149=1),1,0)</x:f>
        <x:v>0</x:v>
      </x:c>
      <x:c r="W149" s="25" t="n">
        <x:f>IF(AND(V149=1,H149=0),1,0)</x:f>
        <x:v>0</x:v>
      </x:c>
      <x:c r="X149" s="25" t="n">
        <x:f>IF(AND('Manual Data'!X149="Y",'Manual Data'!G149="N"),1,0)</x:f>
        <x:v>1</x:v>
      </x:c>
      <x:c r="Y149" s="25" t="n">
        <x:f>IF(AND('Manual Data'!U149="Y",'Manual Data'!V149="N"),1,0)</x:f>
        <x:v>0</x:v>
      </x:c>
      <x:c r="Z149" s="25" t="n">
        <x:f>IF('Manual Data'!U149="N",1,0)</x:f>
        <x:v>0</x:v>
      </x:c>
      <x:c r="AA149" s="25" t="n">
        <x:f>IF(AND('Manual Data'!AB149="N",'Manual Data'!AC149="N"),1,0)</x:f>
        <x:v>1</x:v>
      </x:c>
      <x:c r="AB149" s="25" t="n">
        <x:f>IF(AND(D149=1,E149=1),1,0)</x:f>
        <x:v>0</x:v>
      </x:c>
      <x:c r="AC149" s="25" t="n">
        <x:f>IF(AND(D149=0,E149=1),1,0)</x:f>
        <x:v>1</x:v>
      </x:c>
      <x:c r="AD149" s="25" t="n">
        <x:f>IF(AND(D149=1,E149=0),1,0)</x:f>
        <x:v>0</x:v>
      </x:c>
      <x:c r="AE149" s="25" t="n">
        <x:f>IF(AND(D149=0,E149=0),1,0)</x:f>
        <x:v>0</x:v>
      </x:c>
      <x:c r="AF149" s="25" t="n">
        <x:f>IF(AND(H149=1,I149=1),1,0)</x:f>
        <x:v>0</x:v>
      </x:c>
      <x:c r="AG149" s="25" t="n">
        <x:f>IF(AND(H149=0,I149=1),1,0)</x:f>
        <x:v>0</x:v>
      </x:c>
      <x:c r="AH149" s="25" t="n">
        <x:f>IF(AND('Manual Data'!J149="Y",'Manual Data'!M149="N"),1,0)</x:f>
        <x:v>1</x:v>
      </x:c>
      <x:c r="AI149" s="25" t="n">
        <x:f>IF(AND('Manual Data'!J149="Y",'Manual Data'!L149="N"),1,0)</x:f>
        <x:v>0</x:v>
      </x:c>
      <x:c r="AJ149" s="25" t="n">
        <x:f>IF(AND('Manual Data'!O149="N",'Manual Data'!Q149="N"),1,0)</x:f>
        <x:v>1</x:v>
      </x:c>
      <x:c r="AK149" s="25" t="n">
        <x:f>IF(AND('Manual Data'!J149="Y",'Manual Data'!K149="Y"),1,0)</x:f>
        <x:v>1</x:v>
      </x:c>
      <x:c r="AL149" s="25" t="n">
        <x:f>IF(AND('Manual Data'!J149="Y",'Manual Data'!K149="Y",'Manual Data'!L149="Y"),1,0)</x:f>
        <x:v>1</x:v>
      </x:c>
      <x:c r="AM149" s="25" t="n">
        <x:f>IF(AND(D149=1,'Manual Data'!N149="Y"),1,0)</x:f>
        <x:v>0</x:v>
      </x:c>
    </x:row>
    <x:row r="150">
      <x:c r="A150" s="24" t="str">
        <x:f>'Manual Data'!A150</x:f>
        <x:v>146</x:v>
      </x:c>
      <x:c r="B150" s="25" t="str">
        <x:f>'Manual Data'!B150</x:f>
        <x:v>Non-surgical</x:v>
      </x:c>
      <x:c r="C150" s="25" t="n">
        <x:f>IF(OR('Manual Data'!O150="Y",'Manual Data'!Q150="Y"),1,0)</x:f>
        <x:v>1</x:v>
      </x:c>
      <x:c r="D150" s="25" t="n">
        <x:f>IF(AND('Manual Data'!J150="Y",'Manual Data'!K150="Y",'Manual Data'!L150="Y",'Manual Data'!M150="Y"),1,0)</x:f>
        <x:v>0</x:v>
      </x:c>
      <x:c r="E150" s="25" t="n">
        <x:f>IF(OR('Manual Data'!AS150="Y",'Manual Data'!AT150="Y",'Manual Data'!AU150="Y",'Manual Data'!AV150="Y",'Manual Data'!AW150="Y"),1,0)</x:f>
        <x:v>1</x:v>
      </x:c>
      <x:c r="F150" s="25" t="n">
        <x:f>IF(OR('Manual Data'!AB150="Y",'Manual Data'!AC150="Y",'Manual Data'!AD150="Y",'Manual Data'!AE150="Y",'Manual Data'!AF150="Y"),1,0)</x:f>
        <x:v>1</x:v>
      </x:c>
      <x:c r="G150" s="25" t="n">
        <x:f>IF(OR('Manual Data'!AN150="Y",'Manual Data'!AO150="Y",'Manual Data'!AP150="Y",'Manual Data'!AQ150="Y"),1,0)</x:f>
        <x:v>1</x:v>
      </x:c>
      <x:c r="H150" s="25" t="n">
        <x:f>IF(OR('Manual Data'!R150="Y",'Manual Data'!S150="Y"),1,0)</x:f>
        <x:v>0</x:v>
      </x:c>
      <x:c r="I150" s="25" t="n">
        <x:f>IF(OR('Manual Data'!AO150="Y",'Manual Data'!AT150="Y"),1,0)</x:f>
        <x:v>0</x:v>
      </x:c>
      <x:c r="J150" s="25" t="n">
        <x:f>IF(OR('Manual Data'!AN150="Y",'Manual Data'!AS150="Y"),1,0)</x:f>
        <x:v>1</x:v>
      </x:c>
      <x:c r="K150" s="25" t="n">
        <x:f>IF(AND('Manual Data'!U150="Y",'Manual Data'!T150="Y",'Manual Data'!V150="Y"),1,0)</x:f>
        <x:v>0</x:v>
      </x:c>
      <x:c r="L150" s="25" t="n">
        <x:f>IF(AND('Manual Data'!M150="N",'Manual Data'!L150="N"),1,0)</x:f>
        <x:v>1</x:v>
      </x:c>
      <x:c r="M150" s="25" t="n">
        <x:f>IF(OR('Manual Data'!Y150="Y",'Manual Data'!Z150="Y"),1,0)</x:f>
        <x:v>0</x:v>
      </x:c>
      <x:c r="N150" s="25" t="n">
        <x:f>IF(AND('Manual Data'!H150="Y",'Manual Data'!I150="Y",E150=1),1,0)</x:f>
        <x:v>0</x:v>
      </x:c>
      <x:c r="O150" s="25" t="n">
        <x:f>IF(AND('Manual Data'!H150="Y",D150=1,E150=1),1,0)</x:f>
        <x:v>0</x:v>
      </x:c>
      <x:c r="P150" s="25" t="n">
        <x:f>IF(AND(O150=1,C150=1),1,0)</x:f>
        <x:v>0</x:v>
      </x:c>
      <x:c r="Q150" s="25" t="n">
        <x:f>IF(AND('Manual Data'!B150="Non-surgical",'Manual Data'!I150="Y",C150=1,J150=1,E150=1),1,0)</x:f>
        <x:v>1</x:v>
      </x:c>
      <x:c r="R150" s="25" t="n">
        <x:f>IF(AND(Q150=1,D150=0),1,0)</x:f>
        <x:v>1</x:v>
      </x:c>
      <x:c r="S150" s="25" t="n">
        <x:f>IF(AND(Q150=1,D150=1),1,0)</x:f>
        <x:v>0</x:v>
      </x:c>
      <x:c r="T150" s="25" t="n">
        <x:f>IF(AND(Q150=1,L150=1),1,0)</x:f>
        <x:v>1</x:v>
      </x:c>
      <x:c r="U150" s="25" t="n">
        <x:f>IF(AND(Q150=1,'Manual Data'!T150="N"),1,0)</x:f>
        <x:v>0</x:v>
      </x:c>
      <x:c r="V150" s="25" t="n">
        <x:f>IF(AND(OR('Manual Data'!B150="Surgical",'Manual Data'!B150="Mixed"),'Manual Data'!I150="Y",I150=1,E150=1),1,0)</x:f>
        <x:v>0</x:v>
      </x:c>
      <x:c r="W150" s="25" t="n">
        <x:f>IF(AND(V150=1,H150=0),1,0)</x:f>
        <x:v>0</x:v>
      </x:c>
      <x:c r="X150" s="25" t="n">
        <x:f>IF(AND('Manual Data'!X150="Y",'Manual Data'!G150="N"),1,0)</x:f>
        <x:v>1</x:v>
      </x:c>
      <x:c r="Y150" s="25" t="n">
        <x:f>IF(AND('Manual Data'!U150="Y",'Manual Data'!V150="N"),1,0)</x:f>
        <x:v>1</x:v>
      </x:c>
      <x:c r="Z150" s="25" t="n">
        <x:f>IF('Manual Data'!U150="N",1,0)</x:f>
        <x:v>0</x:v>
      </x:c>
      <x:c r="AA150" s="25" t="n">
        <x:f>IF(AND('Manual Data'!AB150="N",'Manual Data'!AC150="N"),1,0)</x:f>
        <x:v>1</x:v>
      </x:c>
      <x:c r="AB150" s="25" t="n">
        <x:f>IF(AND(D150=1,E150=1),1,0)</x:f>
        <x:v>0</x:v>
      </x:c>
      <x:c r="AC150" s="25" t="n">
        <x:f>IF(AND(D150=0,E150=1),1,0)</x:f>
        <x:v>1</x:v>
      </x:c>
      <x:c r="AD150" s="25" t="n">
        <x:f>IF(AND(D150=1,E150=0),1,0)</x:f>
        <x:v>0</x:v>
      </x:c>
      <x:c r="AE150" s="25" t="n">
        <x:f>IF(AND(D150=0,E150=0),1,0)</x:f>
        <x:v>0</x:v>
      </x:c>
      <x:c r="AF150" s="25" t="n">
        <x:f>IF(AND(H150=1,I150=1),1,0)</x:f>
        <x:v>0</x:v>
      </x:c>
      <x:c r="AG150" s="25" t="n">
        <x:f>IF(AND(H150=0,I150=1),1,0)</x:f>
        <x:v>0</x:v>
      </x:c>
      <x:c r="AH150" s="25" t="n">
        <x:f>IF(AND('Manual Data'!J150="Y",'Manual Data'!M150="N"),1,0)</x:f>
        <x:v>1</x:v>
      </x:c>
      <x:c r="AI150" s="25" t="n">
        <x:f>IF(AND('Manual Data'!J150="Y",'Manual Data'!L150="N"),1,0)</x:f>
        <x:v>1</x:v>
      </x:c>
      <x:c r="AJ150" s="25" t="n">
        <x:f>IF(AND('Manual Data'!O150="N",'Manual Data'!Q150="N"),1,0)</x:f>
        <x:v>0</x:v>
      </x:c>
      <x:c r="AK150" s="25" t="n">
        <x:f>IF(AND('Manual Data'!J150="Y",'Manual Data'!K150="Y"),1,0)</x:f>
        <x:v>0</x:v>
      </x:c>
      <x:c r="AL150" s="25" t="n">
        <x:f>IF(AND('Manual Data'!J150="Y",'Manual Data'!K150="Y",'Manual Data'!L150="Y"),1,0)</x:f>
        <x:v>0</x:v>
      </x:c>
      <x:c r="AM150" s="25" t="n">
        <x:f>IF(AND(D150=1,'Manual Data'!N150="Y"),1,0)</x:f>
        <x:v>0</x:v>
      </x:c>
    </x:row>
    <x:row r="151">
      <x:c r="A151" s="24" t="str">
        <x:f>'Manual Data'!A151</x:f>
        <x:v>147</x:v>
      </x:c>
      <x:c r="B151" s="25" t="str">
        <x:f>'Manual Data'!B151</x:f>
        <x:v>Non-surgical</x:v>
      </x:c>
      <x:c r="C151" s="25" t="n">
        <x:f>IF(OR('Manual Data'!O151="Y",'Manual Data'!Q151="Y"),1,0)</x:f>
        <x:v>1</x:v>
      </x:c>
      <x:c r="D151" s="25" t="n">
        <x:f>IF(AND('Manual Data'!J151="Y",'Manual Data'!K151="Y",'Manual Data'!L151="Y",'Manual Data'!M151="Y"),1,0)</x:f>
        <x:v>0</x:v>
      </x:c>
      <x:c r="E151" s="25" t="n">
        <x:f>IF(OR('Manual Data'!AS151="Y",'Manual Data'!AT151="Y",'Manual Data'!AU151="Y",'Manual Data'!AV151="Y",'Manual Data'!AW151="Y"),1,0)</x:f>
        <x:v>1</x:v>
      </x:c>
      <x:c r="F151" s="25" t="n">
        <x:f>IF(OR('Manual Data'!AB151="Y",'Manual Data'!AC151="Y",'Manual Data'!AD151="Y",'Manual Data'!AE151="Y",'Manual Data'!AF151="Y"),1,0)</x:f>
        <x:v>0</x:v>
      </x:c>
      <x:c r="G151" s="25" t="n">
        <x:f>IF(OR('Manual Data'!AN151="Y",'Manual Data'!AO151="Y",'Manual Data'!AP151="Y",'Manual Data'!AQ151="Y"),1,0)</x:f>
        <x:v>1</x:v>
      </x:c>
      <x:c r="H151" s="25" t="n">
        <x:f>IF(OR('Manual Data'!R151="Y",'Manual Data'!S151="Y"),1,0)</x:f>
        <x:v>0</x:v>
      </x:c>
      <x:c r="I151" s="25" t="n">
        <x:f>IF(OR('Manual Data'!AO151="Y",'Manual Data'!AT151="Y"),1,0)</x:f>
        <x:v>0</x:v>
      </x:c>
      <x:c r="J151" s="25" t="n">
        <x:f>IF(OR('Manual Data'!AN151="Y",'Manual Data'!AS151="Y"),1,0)</x:f>
        <x:v>1</x:v>
      </x:c>
      <x:c r="K151" s="25" t="n">
        <x:f>IF(AND('Manual Data'!U151="Y",'Manual Data'!T151="Y",'Manual Data'!V151="Y"),1,0)</x:f>
        <x:v>0</x:v>
      </x:c>
      <x:c r="L151" s="25" t="n">
        <x:f>IF(AND('Manual Data'!M151="N",'Manual Data'!L151="N"),1,0)</x:f>
        <x:v>1</x:v>
      </x:c>
      <x:c r="M151" s="25" t="n">
        <x:f>IF(OR('Manual Data'!Y151="Y",'Manual Data'!Z151="Y"),1,0)</x:f>
        <x:v>0</x:v>
      </x:c>
      <x:c r="N151" s="25" t="n">
        <x:f>IF(AND('Manual Data'!H151="Y",'Manual Data'!I151="Y",E151=1),1,0)</x:f>
        <x:v>0</x:v>
      </x:c>
      <x:c r="O151" s="25" t="n">
        <x:f>IF(AND('Manual Data'!H151="Y",D151=1,E151=1),1,0)</x:f>
        <x:v>0</x:v>
      </x:c>
      <x:c r="P151" s="25" t="n">
        <x:f>IF(AND(O151=1,C151=1),1,0)</x:f>
        <x:v>0</x:v>
      </x:c>
      <x:c r="Q151" s="25" t="n">
        <x:f>IF(AND('Manual Data'!B151="Non-surgical",'Manual Data'!I151="Y",C151=1,J151=1,E151=1),1,0)</x:f>
        <x:v>0</x:v>
      </x:c>
      <x:c r="R151" s="25" t="n">
        <x:f>IF(AND(Q151=1,D151=0),1,0)</x:f>
        <x:v>0</x:v>
      </x:c>
      <x:c r="S151" s="25" t="n">
        <x:f>IF(AND(Q151=1,D151=1),1,0)</x:f>
        <x:v>0</x:v>
      </x:c>
      <x:c r="T151" s="25" t="n">
        <x:f>IF(AND(Q151=1,L151=1),1,0)</x:f>
        <x:v>0</x:v>
      </x:c>
      <x:c r="U151" s="25" t="n">
        <x:f>IF(AND(Q151=1,'Manual Data'!T151="N"),1,0)</x:f>
        <x:v>0</x:v>
      </x:c>
      <x:c r="V151" s="25" t="n">
        <x:f>IF(AND(OR('Manual Data'!B151="Surgical",'Manual Data'!B151="Mixed"),'Manual Data'!I151="Y",I151=1,E151=1),1,0)</x:f>
        <x:v>0</x:v>
      </x:c>
      <x:c r="W151" s="25" t="n">
        <x:f>IF(AND(V151=1,H151=0),1,0)</x:f>
        <x:v>0</x:v>
      </x:c>
      <x:c r="X151" s="25" t="n">
        <x:f>IF(AND('Manual Data'!X151="Y",'Manual Data'!G151="N"),1,0)</x:f>
        <x:v>0</x:v>
      </x:c>
      <x:c r="Y151" s="25" t="n">
        <x:f>IF(AND('Manual Data'!U151="Y",'Manual Data'!V151="N"),1,0)</x:f>
        <x:v>1</x:v>
      </x:c>
      <x:c r="Z151" s="25" t="n">
        <x:f>IF('Manual Data'!U151="N",1,0)</x:f>
        <x:v>0</x:v>
      </x:c>
      <x:c r="AA151" s="25" t="n">
        <x:f>IF(AND('Manual Data'!AB151="N",'Manual Data'!AC151="N"),1,0)</x:f>
        <x:v>1</x:v>
      </x:c>
      <x:c r="AB151" s="25" t="n">
        <x:f>IF(AND(D151=1,E151=1),1,0)</x:f>
        <x:v>0</x:v>
      </x:c>
      <x:c r="AC151" s="25" t="n">
        <x:f>IF(AND(D151=0,E151=1),1,0)</x:f>
        <x:v>1</x:v>
      </x:c>
      <x:c r="AD151" s="25" t="n">
        <x:f>IF(AND(D151=1,E151=0),1,0)</x:f>
        <x:v>0</x:v>
      </x:c>
      <x:c r="AE151" s="25" t="n">
        <x:f>IF(AND(D151=0,E151=0),1,0)</x:f>
        <x:v>0</x:v>
      </x:c>
      <x:c r="AF151" s="25" t="n">
        <x:f>IF(AND(H151=1,I151=1),1,0)</x:f>
        <x:v>0</x:v>
      </x:c>
      <x:c r="AG151" s="25" t="n">
        <x:f>IF(AND(H151=0,I151=1),1,0)</x:f>
        <x:v>0</x:v>
      </x:c>
      <x:c r="AH151" s="25" t="n">
        <x:f>IF(AND('Manual Data'!J151="Y",'Manual Data'!M151="N"),1,0)</x:f>
        <x:v>1</x:v>
      </x:c>
      <x:c r="AI151" s="25" t="n">
        <x:f>IF(AND('Manual Data'!J151="Y",'Manual Data'!L151="N"),1,0)</x:f>
        <x:v>1</x:v>
      </x:c>
      <x:c r="AJ151" s="25" t="n">
        <x:f>IF(AND('Manual Data'!O151="N",'Manual Data'!Q151="N"),1,0)</x:f>
        <x:v>0</x:v>
      </x:c>
      <x:c r="AK151" s="25" t="n">
        <x:f>IF(AND('Manual Data'!J151="Y",'Manual Data'!K151="Y"),1,0)</x:f>
        <x:v>0</x:v>
      </x:c>
      <x:c r="AL151" s="25" t="n">
        <x:f>IF(AND('Manual Data'!J151="Y",'Manual Data'!K151="Y",'Manual Data'!L151="Y"),1,0)</x:f>
        <x:v>0</x:v>
      </x:c>
      <x:c r="AM151" s="25" t="n">
        <x:f>IF(AND(D151=1,'Manual Data'!N151="Y"),1,0)</x:f>
        <x:v>0</x:v>
      </x:c>
    </x:row>
    <x:row r="152">
      <x:c r="A152" s="24" t="str">
        <x:f>'Manual Data'!A152</x:f>
        <x:v>148</x:v>
      </x:c>
      <x:c r="B152" s="25" t="str">
        <x:f>'Manual Data'!B152</x:f>
        <x:v>Non-surgical</x:v>
      </x:c>
      <x:c r="C152" s="25" t="n">
        <x:f>IF(OR('Manual Data'!O152="Y",'Manual Data'!Q152="Y"),1,0)</x:f>
        <x:v>1</x:v>
      </x:c>
      <x:c r="D152" s="25" t="n">
        <x:f>IF(AND('Manual Data'!J152="Y",'Manual Data'!K152="Y",'Manual Data'!L152="Y",'Manual Data'!M152="Y"),1,0)</x:f>
        <x:v>0</x:v>
      </x:c>
      <x:c r="E152" s="25" t="n">
        <x:f>IF(OR('Manual Data'!AS152="Y",'Manual Data'!AT152="Y",'Manual Data'!AU152="Y",'Manual Data'!AV152="Y",'Manual Data'!AW152="Y"),1,0)</x:f>
        <x:v>1</x:v>
      </x:c>
      <x:c r="F152" s="25" t="n">
        <x:f>IF(OR('Manual Data'!AB152="Y",'Manual Data'!AC152="Y",'Manual Data'!AD152="Y",'Manual Data'!AE152="Y",'Manual Data'!AF152="Y"),1,0)</x:f>
        <x:v>1</x:v>
      </x:c>
      <x:c r="G152" s="25" t="n">
        <x:f>IF(OR('Manual Data'!AN152="Y",'Manual Data'!AO152="Y",'Manual Data'!AP152="Y",'Manual Data'!AQ152="Y"),1,0)</x:f>
        <x:v>1</x:v>
      </x:c>
      <x:c r="H152" s="25" t="n">
        <x:f>IF(OR('Manual Data'!R152="Y",'Manual Data'!S152="Y"),1,0)</x:f>
        <x:v>1</x:v>
      </x:c>
      <x:c r="I152" s="25" t="n">
        <x:f>IF(OR('Manual Data'!AO152="Y",'Manual Data'!AT152="Y"),1,0)</x:f>
        <x:v>0</x:v>
      </x:c>
      <x:c r="J152" s="25" t="n">
        <x:f>IF(OR('Manual Data'!AN152="Y",'Manual Data'!AS152="Y"),1,0)</x:f>
        <x:v>1</x:v>
      </x:c>
      <x:c r="K152" s="25" t="n">
        <x:f>IF(AND('Manual Data'!U152="Y",'Manual Data'!T152="Y",'Manual Data'!V152="Y"),1,0)</x:f>
        <x:v>0</x:v>
      </x:c>
      <x:c r="L152" s="25" t="n">
        <x:f>IF(AND('Manual Data'!M152="N",'Manual Data'!L152="N"),1,0)</x:f>
        <x:v>1</x:v>
      </x:c>
      <x:c r="M152" s="25" t="n">
        <x:f>IF(OR('Manual Data'!Y152="Y",'Manual Data'!Z152="Y"),1,0)</x:f>
        <x:v>0</x:v>
      </x:c>
      <x:c r="N152" s="25" t="n">
        <x:f>IF(AND('Manual Data'!H152="Y",'Manual Data'!I152="Y",E152=1),1,0)</x:f>
        <x:v>0</x:v>
      </x:c>
      <x:c r="O152" s="25" t="n">
        <x:f>IF(AND('Manual Data'!H152="Y",D152=1,E152=1),1,0)</x:f>
        <x:v>0</x:v>
      </x:c>
      <x:c r="P152" s="25" t="n">
        <x:f>IF(AND(O152=1,C152=1),1,0)</x:f>
        <x:v>0</x:v>
      </x:c>
      <x:c r="Q152" s="25" t="n">
        <x:f>IF(AND('Manual Data'!B152="Non-surgical",'Manual Data'!I152="Y",C152=1,J152=1,E152=1),1,0)</x:f>
        <x:v>1</x:v>
      </x:c>
      <x:c r="R152" s="25" t="n">
        <x:f>IF(AND(Q152=1,D152=0),1,0)</x:f>
        <x:v>1</x:v>
      </x:c>
      <x:c r="S152" s="25" t="n">
        <x:f>IF(AND(Q152=1,D152=1),1,0)</x:f>
        <x:v>0</x:v>
      </x:c>
      <x:c r="T152" s="25" t="n">
        <x:f>IF(AND(Q152=1,L152=1),1,0)</x:f>
        <x:v>1</x:v>
      </x:c>
      <x:c r="U152" s="25" t="n">
        <x:f>IF(AND(Q152=1,'Manual Data'!T152="N"),1,0)</x:f>
        <x:v>1</x:v>
      </x:c>
      <x:c r="V152" s="25" t="n">
        <x:f>IF(AND(OR('Manual Data'!B152="Surgical",'Manual Data'!B152="Mixed"),'Manual Data'!I152="Y",I152=1,E152=1),1,0)</x:f>
        <x:v>0</x:v>
      </x:c>
      <x:c r="W152" s="25" t="n">
        <x:f>IF(AND(V152=1,H152=0),1,0)</x:f>
        <x:v>0</x:v>
      </x:c>
      <x:c r="X152" s="25" t="n">
        <x:f>IF(AND('Manual Data'!X152="Y",'Manual Data'!G152="N"),1,0)</x:f>
        <x:v>1</x:v>
      </x:c>
      <x:c r="Y152" s="25" t="n">
        <x:f>IF(AND('Manual Data'!U152="Y",'Manual Data'!V152="N"),1,0)</x:f>
        <x:v>0</x:v>
      </x:c>
      <x:c r="Z152" s="25" t="n">
        <x:f>IF('Manual Data'!U152="N",1,0)</x:f>
        <x:v>1</x:v>
      </x:c>
      <x:c r="AA152" s="25" t="n">
        <x:f>IF(AND('Manual Data'!AB152="N",'Manual Data'!AC152="N"),1,0)</x:f>
        <x:v>1</x:v>
      </x:c>
      <x:c r="AB152" s="25" t="n">
        <x:f>IF(AND(D152=1,E152=1),1,0)</x:f>
        <x:v>0</x:v>
      </x:c>
      <x:c r="AC152" s="25" t="n">
        <x:f>IF(AND(D152=0,E152=1),1,0)</x:f>
        <x:v>1</x:v>
      </x:c>
      <x:c r="AD152" s="25" t="n">
        <x:f>IF(AND(D152=1,E152=0),1,0)</x:f>
        <x:v>0</x:v>
      </x:c>
      <x:c r="AE152" s="25" t="n">
        <x:f>IF(AND(D152=0,E152=0),1,0)</x:f>
        <x:v>0</x:v>
      </x:c>
      <x:c r="AF152" s="25" t="n">
        <x:f>IF(AND(H152=1,I152=1),1,0)</x:f>
        <x:v>0</x:v>
      </x:c>
      <x:c r="AG152" s="25" t="n">
        <x:f>IF(AND(H152=0,I152=1),1,0)</x:f>
        <x:v>0</x:v>
      </x:c>
      <x:c r="AH152" s="25" t="n">
        <x:f>IF(AND('Manual Data'!J152="Y",'Manual Data'!M152="N"),1,0)</x:f>
        <x:v>1</x:v>
      </x:c>
      <x:c r="AI152" s="25" t="n">
        <x:f>IF(AND('Manual Data'!J152="Y",'Manual Data'!L152="N"),1,0)</x:f>
        <x:v>1</x:v>
      </x:c>
      <x:c r="AJ152" s="25" t="n">
        <x:f>IF(AND('Manual Data'!O152="N",'Manual Data'!Q152="N"),1,0)</x:f>
        <x:v>0</x:v>
      </x:c>
      <x:c r="AK152" s="25" t="n">
        <x:f>IF(AND('Manual Data'!J152="Y",'Manual Data'!K152="Y"),1,0)</x:f>
        <x:v>1</x:v>
      </x:c>
      <x:c r="AL152" s="25" t="n">
        <x:f>IF(AND('Manual Data'!J152="Y",'Manual Data'!K152="Y",'Manual Data'!L152="Y"),1,0)</x:f>
        <x:v>0</x:v>
      </x:c>
      <x:c r="AM152" s="25" t="n">
        <x:f>IF(AND(D152=1,'Manual Data'!N152="Y"),1,0)</x:f>
        <x:v>0</x:v>
      </x:c>
    </x:row>
    <x:row r="153">
      <x:c r="A153" s="24" t="str">
        <x:f>'Manual Data'!A153</x:f>
        <x:v>149</x:v>
      </x:c>
      <x:c r="B153" s="25" t="str">
        <x:f>'Manual Data'!B153</x:f>
        <x:v>Non-surgical</x:v>
      </x:c>
      <x:c r="C153" s="25" t="n">
        <x:f>IF(OR('Manual Data'!O153="Y",'Manual Data'!Q153="Y"),1,0)</x:f>
        <x:v>1</x:v>
      </x:c>
      <x:c r="D153" s="25" t="n">
        <x:f>IF(AND('Manual Data'!J153="Y",'Manual Data'!K153="Y",'Manual Data'!L153="Y",'Manual Data'!M153="Y"),1,0)</x:f>
        <x:v>0</x:v>
      </x:c>
      <x:c r="E153" s="25" t="n">
        <x:f>IF(OR('Manual Data'!AS153="Y",'Manual Data'!AT153="Y",'Manual Data'!AU153="Y",'Manual Data'!AV153="Y",'Manual Data'!AW153="Y"),1,0)</x:f>
        <x:v>1</x:v>
      </x:c>
      <x:c r="F153" s="25" t="n">
        <x:f>IF(OR('Manual Data'!AB153="Y",'Manual Data'!AC153="Y",'Manual Data'!AD153="Y",'Manual Data'!AE153="Y",'Manual Data'!AF153="Y"),1,0)</x:f>
        <x:v>1</x:v>
      </x:c>
      <x:c r="G153" s="25" t="n">
        <x:f>IF(OR('Manual Data'!AN153="Y",'Manual Data'!AO153="Y",'Manual Data'!AP153="Y",'Manual Data'!AQ153="Y"),1,0)</x:f>
        <x:v>1</x:v>
      </x:c>
      <x:c r="H153" s="25" t="n">
        <x:f>IF(OR('Manual Data'!R153="Y",'Manual Data'!S153="Y"),1,0)</x:f>
        <x:v>0</x:v>
      </x:c>
      <x:c r="I153" s="25" t="n">
        <x:f>IF(OR('Manual Data'!AO153="Y",'Manual Data'!AT153="Y"),1,0)</x:f>
        <x:v>0</x:v>
      </x:c>
      <x:c r="J153" s="25" t="n">
        <x:f>IF(OR('Manual Data'!AN153="Y",'Manual Data'!AS153="Y"),1,0)</x:f>
        <x:v>1</x:v>
      </x:c>
      <x:c r="K153" s="25" t="n">
        <x:f>IF(AND('Manual Data'!U153="Y",'Manual Data'!T153="Y",'Manual Data'!V153="Y"),1,0)</x:f>
        <x:v>0</x:v>
      </x:c>
      <x:c r="L153" s="25" t="n">
        <x:f>IF(AND('Manual Data'!M153="N",'Manual Data'!L153="N"),1,0)</x:f>
        <x:v>1</x:v>
      </x:c>
      <x:c r="M153" s="25" t="n">
        <x:f>IF(OR('Manual Data'!Y153="Y",'Manual Data'!Z153="Y"),1,0)</x:f>
        <x:v>0</x:v>
      </x:c>
      <x:c r="N153" s="25" t="n">
        <x:f>IF(AND('Manual Data'!H153="Y",'Manual Data'!I153="Y",E153=1),1,0)</x:f>
        <x:v>0</x:v>
      </x:c>
      <x:c r="O153" s="25" t="n">
        <x:f>IF(AND('Manual Data'!H153="Y",D153=1,E153=1),1,0)</x:f>
        <x:v>0</x:v>
      </x:c>
      <x:c r="P153" s="25" t="n">
        <x:f>IF(AND(O153=1,C153=1),1,0)</x:f>
        <x:v>0</x:v>
      </x:c>
      <x:c r="Q153" s="25" t="n">
        <x:f>IF(AND('Manual Data'!B153="Non-surgical",'Manual Data'!I153="Y",C153=1,J153=1,E153=1),1,0)</x:f>
        <x:v>0</x:v>
      </x:c>
      <x:c r="R153" s="25" t="n">
        <x:f>IF(AND(Q153=1,D153=0),1,0)</x:f>
        <x:v>0</x:v>
      </x:c>
      <x:c r="S153" s="25" t="n">
        <x:f>IF(AND(Q153=1,D153=1),1,0)</x:f>
        <x:v>0</x:v>
      </x:c>
      <x:c r="T153" s="25" t="n">
        <x:f>IF(AND(Q153=1,L153=1),1,0)</x:f>
        <x:v>0</x:v>
      </x:c>
      <x:c r="U153" s="25" t="n">
        <x:f>IF(AND(Q153=1,'Manual Data'!T153="N"),1,0)</x:f>
        <x:v>0</x:v>
      </x:c>
      <x:c r="V153" s="25" t="n">
        <x:f>IF(AND(OR('Manual Data'!B153="Surgical",'Manual Data'!B153="Mixed"),'Manual Data'!I153="Y",I153=1,E153=1),1,0)</x:f>
        <x:v>0</x:v>
      </x:c>
      <x:c r="W153" s="25" t="n">
        <x:f>IF(AND(V153=1,H153=0),1,0)</x:f>
        <x:v>0</x:v>
      </x:c>
      <x:c r="X153" s="25" t="n">
        <x:f>IF(AND('Manual Data'!X153="Y",'Manual Data'!G153="N"),1,0)</x:f>
        <x:v>0</x:v>
      </x:c>
      <x:c r="Y153" s="25" t="n">
        <x:f>IF(AND('Manual Data'!U153="Y",'Manual Data'!V153="N"),1,0)</x:f>
        <x:v>0</x:v>
      </x:c>
      <x:c r="Z153" s="25" t="n">
        <x:f>IF('Manual Data'!U153="N",1,0)</x:f>
        <x:v>1</x:v>
      </x:c>
      <x:c r="AA153" s="25" t="n">
        <x:f>IF(AND('Manual Data'!AB153="N",'Manual Data'!AC153="N"),1,0)</x:f>
        <x:v>0</x:v>
      </x:c>
      <x:c r="AB153" s="25" t="n">
        <x:f>IF(AND(D153=1,E153=1),1,0)</x:f>
        <x:v>0</x:v>
      </x:c>
      <x:c r="AC153" s="25" t="n">
        <x:f>IF(AND(D153=0,E153=1),1,0)</x:f>
        <x:v>1</x:v>
      </x:c>
      <x:c r="AD153" s="25" t="n">
        <x:f>IF(AND(D153=1,E153=0),1,0)</x:f>
        <x:v>0</x:v>
      </x:c>
      <x:c r="AE153" s="25" t="n">
        <x:f>IF(AND(D153=0,E153=0),1,0)</x:f>
        <x:v>0</x:v>
      </x:c>
      <x:c r="AF153" s="25" t="n">
        <x:f>IF(AND(H153=1,I153=1),1,0)</x:f>
        <x:v>0</x:v>
      </x:c>
      <x:c r="AG153" s="25" t="n">
        <x:f>IF(AND(H153=0,I153=1),1,0)</x:f>
        <x:v>0</x:v>
      </x:c>
      <x:c r="AH153" s="25" t="n">
        <x:f>IF(AND('Manual Data'!J153="Y",'Manual Data'!M153="N"),1,0)</x:f>
        <x:v>1</x:v>
      </x:c>
      <x:c r="AI153" s="25" t="n">
        <x:f>IF(AND('Manual Data'!J153="Y",'Manual Data'!L153="N"),1,0)</x:f>
        <x:v>1</x:v>
      </x:c>
      <x:c r="AJ153" s="25" t="n">
        <x:f>IF(AND('Manual Data'!O153="N",'Manual Data'!Q153="N"),1,0)</x:f>
        <x:v>0</x:v>
      </x:c>
      <x:c r="AK153" s="25" t="n">
        <x:f>IF(AND('Manual Data'!J153="Y",'Manual Data'!K153="Y"),1,0)</x:f>
        <x:v>0</x:v>
      </x:c>
      <x:c r="AL153" s="25" t="n">
        <x:f>IF(AND('Manual Data'!J153="Y",'Manual Data'!K153="Y",'Manual Data'!L153="Y"),1,0)</x:f>
        <x:v>0</x:v>
      </x:c>
      <x:c r="AM153" s="25" t="n">
        <x:f>IF(AND(D153=1,'Manual Data'!N153="Y"),1,0)</x:f>
        <x:v>0</x:v>
      </x:c>
    </x:row>
    <x:row r="154">
      <x:c r="A154" s="24" t="str">
        <x:f>'Manual Data'!A154</x:f>
        <x:v>150</x:v>
      </x:c>
      <x:c r="B154" s="25" t="str">
        <x:f>'Manual Data'!B154</x:f>
        <x:v>Non-surgical</x:v>
      </x:c>
      <x:c r="C154" s="25" t="n">
        <x:f>IF(OR('Manual Data'!O154="Y",'Manual Data'!Q154="Y"),1,0)</x:f>
        <x:v>1</x:v>
      </x:c>
      <x:c r="D154" s="25" t="n">
        <x:f>IF(AND('Manual Data'!J154="Y",'Manual Data'!K154="Y",'Manual Data'!L154="Y",'Manual Data'!M154="Y"),1,0)</x:f>
        <x:v>0</x:v>
      </x:c>
      <x:c r="E154" s="25" t="n">
        <x:f>IF(OR('Manual Data'!AS154="Y",'Manual Data'!AT154="Y",'Manual Data'!AU154="Y",'Manual Data'!AV154="Y",'Manual Data'!AW154="Y"),1,0)</x:f>
        <x:v>1</x:v>
      </x:c>
      <x:c r="F154" s="25" t="n">
        <x:f>IF(OR('Manual Data'!AB154="Y",'Manual Data'!AC154="Y",'Manual Data'!AD154="Y",'Manual Data'!AE154="Y",'Manual Data'!AF154="Y"),1,0)</x:f>
        <x:v>1</x:v>
      </x:c>
      <x:c r="G154" s="25" t="n">
        <x:f>IF(OR('Manual Data'!AN154="Y",'Manual Data'!AO154="Y",'Manual Data'!AP154="Y",'Manual Data'!AQ154="Y"),1,0)</x:f>
        <x:v>1</x:v>
      </x:c>
      <x:c r="H154" s="25" t="n">
        <x:f>IF(OR('Manual Data'!R154="Y",'Manual Data'!S154="Y"),1,0)</x:f>
        <x:v>0</x:v>
      </x:c>
      <x:c r="I154" s="25" t="n">
        <x:f>IF(OR('Manual Data'!AO154="Y",'Manual Data'!AT154="Y"),1,0)</x:f>
        <x:v>0</x:v>
      </x:c>
      <x:c r="J154" s="25" t="n">
        <x:f>IF(OR('Manual Data'!AN154="Y",'Manual Data'!AS154="Y"),1,0)</x:f>
        <x:v>1</x:v>
      </x:c>
      <x:c r="K154" s="25" t="n">
        <x:f>IF(AND('Manual Data'!U154="Y",'Manual Data'!T154="Y",'Manual Data'!V154="Y"),1,0)</x:f>
        <x:v>0</x:v>
      </x:c>
      <x:c r="L154" s="25" t="n">
        <x:f>IF(AND('Manual Data'!M154="N",'Manual Data'!L154="N"),1,0)</x:f>
        <x:v>1</x:v>
      </x:c>
      <x:c r="M154" s="25" t="n">
        <x:f>IF(OR('Manual Data'!Y154="Y",'Manual Data'!Z154="Y"),1,0)</x:f>
        <x:v>0</x:v>
      </x:c>
      <x:c r="N154" s="25" t="n">
        <x:f>IF(AND('Manual Data'!H154="Y",'Manual Data'!I154="Y",E154=1),1,0)</x:f>
        <x:v>1</x:v>
      </x:c>
      <x:c r="O154" s="25" t="n">
        <x:f>IF(AND('Manual Data'!H154="Y",D154=1,E154=1),1,0)</x:f>
        <x:v>0</x:v>
      </x:c>
      <x:c r="P154" s="25" t="n">
        <x:f>IF(AND(O154=1,C154=1),1,0)</x:f>
        <x:v>0</x:v>
      </x:c>
      <x:c r="Q154" s="25" t="n">
        <x:f>IF(AND('Manual Data'!B154="Non-surgical",'Manual Data'!I154="Y",C154=1,J154=1,E154=1),1,0)</x:f>
        <x:v>1</x:v>
      </x:c>
      <x:c r="R154" s="25" t="n">
        <x:f>IF(AND(Q154=1,D154=0),1,0)</x:f>
        <x:v>1</x:v>
      </x:c>
      <x:c r="S154" s="25" t="n">
        <x:f>IF(AND(Q154=1,D154=1),1,0)</x:f>
        <x:v>0</x:v>
      </x:c>
      <x:c r="T154" s="25" t="n">
        <x:f>IF(AND(Q154=1,L154=1),1,0)</x:f>
        <x:v>1</x:v>
      </x:c>
      <x:c r="U154" s="25" t="n">
        <x:f>IF(AND(Q154=1,'Manual Data'!T154="N"),1,0)</x:f>
        <x:v>1</x:v>
      </x:c>
      <x:c r="V154" s="25" t="n">
        <x:f>IF(AND(OR('Manual Data'!B154="Surgical",'Manual Data'!B154="Mixed"),'Manual Data'!I154="Y",I154=1,E154=1),1,0)</x:f>
        <x:v>0</x:v>
      </x:c>
      <x:c r="W154" s="25" t="n">
        <x:f>IF(AND(V154=1,H154=0),1,0)</x:f>
        <x:v>0</x:v>
      </x:c>
      <x:c r="X154" s="25" t="n">
        <x:f>IF(AND('Manual Data'!X154="Y",'Manual Data'!G154="N"),1,0)</x:f>
        <x:v>0</x:v>
      </x:c>
      <x:c r="Y154" s="25" t="n">
        <x:f>IF(AND('Manual Data'!U154="Y",'Manual Data'!V154="N"),1,0)</x:f>
        <x:v>0</x:v>
      </x:c>
      <x:c r="Z154" s="25" t="n">
        <x:f>IF('Manual Data'!U154="N",1,0)</x:f>
        <x:v>0</x:v>
      </x:c>
      <x:c r="AA154" s="25" t="n">
        <x:f>IF(AND('Manual Data'!AB154="N",'Manual Data'!AC154="N"),1,0)</x:f>
        <x:v>1</x:v>
      </x:c>
      <x:c r="AB154" s="25" t="n">
        <x:f>IF(AND(D154=1,E154=1),1,0)</x:f>
        <x:v>0</x:v>
      </x:c>
      <x:c r="AC154" s="25" t="n">
        <x:f>IF(AND(D154=0,E154=1),1,0)</x:f>
        <x:v>1</x:v>
      </x:c>
      <x:c r="AD154" s="25" t="n">
        <x:f>IF(AND(D154=1,E154=0),1,0)</x:f>
        <x:v>0</x:v>
      </x:c>
      <x:c r="AE154" s="25" t="n">
        <x:f>IF(AND(D154=0,E154=0),1,0)</x:f>
        <x:v>0</x:v>
      </x:c>
      <x:c r="AF154" s="25" t="n">
        <x:f>IF(AND(H154=1,I154=1),1,0)</x:f>
        <x:v>0</x:v>
      </x:c>
      <x:c r="AG154" s="25" t="n">
        <x:f>IF(AND(H154=0,I154=1),1,0)</x:f>
        <x:v>0</x:v>
      </x:c>
      <x:c r="AH154" s="25" t="n">
        <x:f>IF(AND('Manual Data'!J154="Y",'Manual Data'!M154="N"),1,0)</x:f>
        <x:v>1</x:v>
      </x:c>
      <x:c r="AI154" s="25" t="n">
        <x:f>IF(AND('Manual Data'!J154="Y",'Manual Data'!L154="N"),1,0)</x:f>
        <x:v>1</x:v>
      </x:c>
      <x:c r="AJ154" s="25" t="n">
        <x:f>IF(AND('Manual Data'!O154="N",'Manual Data'!Q154="N"),1,0)</x:f>
        <x:v>0</x:v>
      </x:c>
      <x:c r="AK154" s="25" t="n">
        <x:f>IF(AND('Manual Data'!J154="Y",'Manual Data'!K154="Y"),1,0)</x:f>
        <x:v>0</x:v>
      </x:c>
      <x:c r="AL154" s="25" t="n">
        <x:f>IF(AND('Manual Data'!J154="Y",'Manual Data'!K154="Y",'Manual Data'!L154="Y"),1,0)</x:f>
        <x:v>0</x:v>
      </x:c>
      <x:c r="AM154" s="25" t="n">
        <x:f>IF(AND(D154=1,'Manual Data'!N154="Y"),1,0)</x:f>
        <x:v>0</x:v>
      </x:c>
    </x:row>
    <x:row r="155">
      <x:c r="A155" s="24" t="str">
        <x:f>'Manual Data'!A155</x:f>
        <x:v>151</x:v>
      </x:c>
      <x:c r="B155" s="25" t="str">
        <x:f>'Manual Data'!B155</x:f>
        <x:v>Mixed</x:v>
      </x:c>
      <x:c r="C155" s="25" t="n">
        <x:f>IF(OR('Manual Data'!O155="Y",'Manual Data'!Q155="Y"),1,0)</x:f>
        <x:v>1</x:v>
      </x:c>
      <x:c r="D155" s="25" t="n">
        <x:f>IF(AND('Manual Data'!J155="Y",'Manual Data'!K155="Y",'Manual Data'!L155="Y",'Manual Data'!M155="Y"),1,0)</x:f>
        <x:v>0</x:v>
      </x:c>
      <x:c r="E155" s="25" t="n">
        <x:f>IF(OR('Manual Data'!AS155="Y",'Manual Data'!AT155="Y",'Manual Data'!AU155="Y",'Manual Data'!AV155="Y",'Manual Data'!AW155="Y"),1,0)</x:f>
        <x:v>1</x:v>
      </x:c>
      <x:c r="F155" s="25" t="n">
        <x:f>IF(OR('Manual Data'!AB155="Y",'Manual Data'!AC155="Y",'Manual Data'!AD155="Y",'Manual Data'!AE155="Y",'Manual Data'!AF155="Y"),1,0)</x:f>
        <x:v>1</x:v>
      </x:c>
      <x:c r="G155" s="25" t="n">
        <x:f>IF(OR('Manual Data'!AN155="Y",'Manual Data'!AO155="Y",'Manual Data'!AP155="Y",'Manual Data'!AQ155="Y"),1,0)</x:f>
        <x:v>1</x:v>
      </x:c>
      <x:c r="H155" s="25" t="n">
        <x:f>IF(OR('Manual Data'!R155="Y",'Manual Data'!S155="Y"),1,0)</x:f>
        <x:v>0</x:v>
      </x:c>
      <x:c r="I155" s="25" t="n">
        <x:f>IF(OR('Manual Data'!AO155="Y",'Manual Data'!AT155="Y"),1,0)</x:f>
        <x:v>0</x:v>
      </x:c>
      <x:c r="J155" s="25" t="n">
        <x:f>IF(OR('Manual Data'!AN155="Y",'Manual Data'!AS155="Y"),1,0)</x:f>
        <x:v>1</x:v>
      </x:c>
      <x:c r="K155" s="25" t="n">
        <x:f>IF(AND('Manual Data'!U155="Y",'Manual Data'!T155="Y",'Manual Data'!V155="Y"),1,0)</x:f>
        <x:v>0</x:v>
      </x:c>
      <x:c r="L155" s="25" t="n">
        <x:f>IF(AND('Manual Data'!M155="N",'Manual Data'!L155="N"),1,0)</x:f>
        <x:v>1</x:v>
      </x:c>
      <x:c r="M155" s="25" t="n">
        <x:f>IF(OR('Manual Data'!Y155="Y",'Manual Data'!Z155="Y"),1,0)</x:f>
        <x:v>0</x:v>
      </x:c>
      <x:c r="N155" s="25" t="n">
        <x:f>IF(AND('Manual Data'!H155="Y",'Manual Data'!I155="Y",E155=1),1,0)</x:f>
        <x:v>1</x:v>
      </x:c>
      <x:c r="O155" s="25" t="n">
        <x:f>IF(AND('Manual Data'!H155="Y",D155=1,E155=1),1,0)</x:f>
        <x:v>0</x:v>
      </x:c>
      <x:c r="P155" s="25" t="n">
        <x:f>IF(AND(O155=1,C155=1),1,0)</x:f>
        <x:v>0</x:v>
      </x:c>
      <x:c r="Q155" s="25" t="n">
        <x:f>IF(AND('Manual Data'!B155="Non-surgical",'Manual Data'!I155="Y",C155=1,J155=1,E155=1),1,0)</x:f>
        <x:v>0</x:v>
      </x:c>
      <x:c r="R155" s="25" t="n">
        <x:f>IF(AND(Q155=1,D155=0),1,0)</x:f>
        <x:v>0</x:v>
      </x:c>
      <x:c r="S155" s="25" t="n">
        <x:f>IF(AND(Q155=1,D155=1),1,0)</x:f>
        <x:v>0</x:v>
      </x:c>
      <x:c r="T155" s="25" t="n">
        <x:f>IF(AND(Q155=1,L155=1),1,0)</x:f>
        <x:v>0</x:v>
      </x:c>
      <x:c r="U155" s="25" t="n">
        <x:f>IF(AND(Q155=1,'Manual Data'!T155="N"),1,0)</x:f>
        <x:v>0</x:v>
      </x:c>
      <x:c r="V155" s="25" t="n">
        <x:f>IF(AND(OR('Manual Data'!B155="Surgical",'Manual Data'!B155="Mixed"),'Manual Data'!I155="Y",I155=1,E155=1),1,0)</x:f>
        <x:v>0</x:v>
      </x:c>
      <x:c r="W155" s="25" t="n">
        <x:f>IF(AND(V155=1,H155=0),1,0)</x:f>
        <x:v>0</x:v>
      </x:c>
      <x:c r="X155" s="25" t="n">
        <x:f>IF(AND('Manual Data'!X155="Y",'Manual Data'!G155="N"),1,0)</x:f>
        <x:v>0</x:v>
      </x:c>
      <x:c r="Y155" s="25" t="n">
        <x:f>IF(AND('Manual Data'!U155="Y",'Manual Data'!V155="N"),1,0)</x:f>
        <x:v>0</x:v>
      </x:c>
      <x:c r="Z155" s="25" t="n">
        <x:f>IF('Manual Data'!U155="N",1,0)</x:f>
        <x:v>0</x:v>
      </x:c>
      <x:c r="AA155" s="25" t="n">
        <x:f>IF(AND('Manual Data'!AB155="N",'Manual Data'!AC155="N"),1,0)</x:f>
        <x:v>0</x:v>
      </x:c>
      <x:c r="AB155" s="25" t="n">
        <x:f>IF(AND(D155=1,E155=1),1,0)</x:f>
        <x:v>0</x:v>
      </x:c>
      <x:c r="AC155" s="25" t="n">
        <x:f>IF(AND(D155=0,E155=1),1,0)</x:f>
        <x:v>1</x:v>
      </x:c>
      <x:c r="AD155" s="25" t="n">
        <x:f>IF(AND(D155=1,E155=0),1,0)</x:f>
        <x:v>0</x:v>
      </x:c>
      <x:c r="AE155" s="25" t="n">
        <x:f>IF(AND(D155=0,E155=0),1,0)</x:f>
        <x:v>0</x:v>
      </x:c>
      <x:c r="AF155" s="25" t="n">
        <x:f>IF(AND(H155=1,I155=1),1,0)</x:f>
        <x:v>0</x:v>
      </x:c>
      <x:c r="AG155" s="25" t="n">
        <x:f>IF(AND(H155=0,I155=1),1,0)</x:f>
        <x:v>0</x:v>
      </x:c>
      <x:c r="AH155" s="25" t="n">
        <x:f>IF(AND('Manual Data'!J155="Y",'Manual Data'!M155="N"),1,0)</x:f>
        <x:v>1</x:v>
      </x:c>
      <x:c r="AI155" s="25" t="n">
        <x:f>IF(AND('Manual Data'!J155="Y",'Manual Data'!L155="N"),1,0)</x:f>
        <x:v>1</x:v>
      </x:c>
      <x:c r="AJ155" s="25" t="n">
        <x:f>IF(AND('Manual Data'!O155="N",'Manual Data'!Q155="N"),1,0)</x:f>
        <x:v>0</x:v>
      </x:c>
      <x:c r="AK155" s="25" t="n">
        <x:f>IF(AND('Manual Data'!J155="Y",'Manual Data'!K155="Y"),1,0)</x:f>
        <x:v>1</x:v>
      </x:c>
      <x:c r="AL155" s="25" t="n">
        <x:f>IF(AND('Manual Data'!J155="Y",'Manual Data'!K155="Y",'Manual Data'!L155="Y"),1,0)</x:f>
        <x:v>0</x:v>
      </x:c>
      <x:c r="AM155" s="25" t="n">
        <x:f>IF(AND(D155=1,'Manual Data'!N155="Y"),1,0)</x:f>
        <x:v>0</x:v>
      </x:c>
    </x:row>
    <x:row r="156">
      <x:c r="A156" s="24" t="str">
        <x:f>'Manual Data'!A156</x:f>
        <x:v>152</x:v>
      </x:c>
      <x:c r="B156" s="25" t="str">
        <x:f>'Manual Data'!B156</x:f>
        <x:v>Non-surgical</x:v>
      </x:c>
      <x:c r="C156" s="25" t="n">
        <x:f>IF(OR('Manual Data'!O156="Y",'Manual Data'!Q156="Y"),1,0)</x:f>
        <x:v>1</x:v>
      </x:c>
      <x:c r="D156" s="25" t="n">
        <x:f>IF(AND('Manual Data'!J156="Y",'Manual Data'!K156="Y",'Manual Data'!L156="Y",'Manual Data'!M156="Y"),1,0)</x:f>
        <x:v>0</x:v>
      </x:c>
      <x:c r="E156" s="25" t="n">
        <x:f>IF(OR('Manual Data'!AS156="Y",'Manual Data'!AT156="Y",'Manual Data'!AU156="Y",'Manual Data'!AV156="Y",'Manual Data'!AW156="Y"),1,0)</x:f>
        <x:v>1</x:v>
      </x:c>
      <x:c r="F156" s="25" t="n">
        <x:f>IF(OR('Manual Data'!AB156="Y",'Manual Data'!AC156="Y",'Manual Data'!AD156="Y",'Manual Data'!AE156="Y",'Manual Data'!AF156="Y"),1,0)</x:f>
        <x:v>1</x:v>
      </x:c>
      <x:c r="G156" s="25" t="n">
        <x:f>IF(OR('Manual Data'!AN156="Y",'Manual Data'!AO156="Y",'Manual Data'!AP156="Y",'Manual Data'!AQ156="Y"),1,0)</x:f>
        <x:v>1</x:v>
      </x:c>
      <x:c r="H156" s="25" t="n">
        <x:f>IF(OR('Manual Data'!R156="Y",'Manual Data'!S156="Y"),1,0)</x:f>
        <x:v>0</x:v>
      </x:c>
      <x:c r="I156" s="25" t="n">
        <x:f>IF(OR('Manual Data'!AO156="Y",'Manual Data'!AT156="Y"),1,0)</x:f>
        <x:v>0</x:v>
      </x:c>
      <x:c r="J156" s="25" t="n">
        <x:f>IF(OR('Manual Data'!AN156="Y",'Manual Data'!AS156="Y"),1,0)</x:f>
        <x:v>1</x:v>
      </x:c>
      <x:c r="K156" s="25" t="n">
        <x:f>IF(AND('Manual Data'!U156="Y",'Manual Data'!T156="Y",'Manual Data'!V156="Y"),1,0)</x:f>
        <x:v>0</x:v>
      </x:c>
      <x:c r="L156" s="25" t="n">
        <x:f>IF(AND('Manual Data'!M156="N",'Manual Data'!L156="N"),1,0)</x:f>
        <x:v>1</x:v>
      </x:c>
      <x:c r="M156" s="25" t="n">
        <x:f>IF(OR('Manual Data'!Y156="Y",'Manual Data'!Z156="Y"),1,0)</x:f>
        <x:v>0</x:v>
      </x:c>
      <x:c r="N156" s="25" t="n">
        <x:f>IF(AND('Manual Data'!H156="Y",'Manual Data'!I156="Y",E156=1),1,0)</x:f>
        <x:v>0</x:v>
      </x:c>
      <x:c r="O156" s="25" t="n">
        <x:f>IF(AND('Manual Data'!H156="Y",D156=1,E156=1),1,0)</x:f>
        <x:v>0</x:v>
      </x:c>
      <x:c r="P156" s="25" t="n">
        <x:f>IF(AND(O156=1,C156=1),1,0)</x:f>
        <x:v>0</x:v>
      </x:c>
      <x:c r="Q156" s="25" t="n">
        <x:f>IF(AND('Manual Data'!B156="Non-surgical",'Manual Data'!I156="Y",C156=1,J156=1,E156=1),1,0)</x:f>
        <x:v>0</x:v>
      </x:c>
      <x:c r="R156" s="25" t="n">
        <x:f>IF(AND(Q156=1,D156=0),1,0)</x:f>
        <x:v>0</x:v>
      </x:c>
      <x:c r="S156" s="25" t="n">
        <x:f>IF(AND(Q156=1,D156=1),1,0)</x:f>
        <x:v>0</x:v>
      </x:c>
      <x:c r="T156" s="25" t="n">
        <x:f>IF(AND(Q156=1,L156=1),1,0)</x:f>
        <x:v>0</x:v>
      </x:c>
      <x:c r="U156" s="25" t="n">
        <x:f>IF(AND(Q156=1,'Manual Data'!T156="N"),1,0)</x:f>
        <x:v>0</x:v>
      </x:c>
      <x:c r="V156" s="25" t="n">
        <x:f>IF(AND(OR('Manual Data'!B156="Surgical",'Manual Data'!B156="Mixed"),'Manual Data'!I156="Y",I156=1,E156=1),1,0)</x:f>
        <x:v>0</x:v>
      </x:c>
      <x:c r="W156" s="25" t="n">
        <x:f>IF(AND(V156=1,H156=0),1,0)</x:f>
        <x:v>0</x:v>
      </x:c>
      <x:c r="X156" s="25" t="n">
        <x:f>IF(AND('Manual Data'!X156="Y",'Manual Data'!G156="N"),1,0)</x:f>
        <x:v>1</x:v>
      </x:c>
      <x:c r="Y156" s="25" t="n">
        <x:f>IF(AND('Manual Data'!U156="Y",'Manual Data'!V156="N"),1,0)</x:f>
        <x:v>0</x:v>
      </x:c>
      <x:c r="Z156" s="25" t="n">
        <x:f>IF('Manual Data'!U156="N",1,0)</x:f>
        <x:v>1</x:v>
      </x:c>
      <x:c r="AA156" s="25" t="n">
        <x:f>IF(AND('Manual Data'!AB156="N",'Manual Data'!AC156="N"),1,0)</x:f>
        <x:v>1</x:v>
      </x:c>
      <x:c r="AB156" s="25" t="n">
        <x:f>IF(AND(D156=1,E156=1),1,0)</x:f>
        <x:v>0</x:v>
      </x:c>
      <x:c r="AC156" s="25" t="n">
        <x:f>IF(AND(D156=0,E156=1),1,0)</x:f>
        <x:v>1</x:v>
      </x:c>
      <x:c r="AD156" s="25" t="n">
        <x:f>IF(AND(D156=1,E156=0),1,0)</x:f>
        <x:v>0</x:v>
      </x:c>
      <x:c r="AE156" s="25" t="n">
        <x:f>IF(AND(D156=0,E156=0),1,0)</x:f>
        <x:v>0</x:v>
      </x:c>
      <x:c r="AF156" s="25" t="n">
        <x:f>IF(AND(H156=1,I156=1),1,0)</x:f>
        <x:v>0</x:v>
      </x:c>
      <x:c r="AG156" s="25" t="n">
        <x:f>IF(AND(H156=0,I156=1),1,0)</x:f>
        <x:v>0</x:v>
      </x:c>
      <x:c r="AH156" s="25" t="n">
        <x:f>IF(AND('Manual Data'!J156="Y",'Manual Data'!M156="N"),1,0)</x:f>
        <x:v>0</x:v>
      </x:c>
      <x:c r="AI156" s="25" t="n">
        <x:f>IF(AND('Manual Data'!J156="Y",'Manual Data'!L156="N"),1,0)</x:f>
        <x:v>0</x:v>
      </x:c>
      <x:c r="AJ156" s="25" t="n">
        <x:f>IF(AND('Manual Data'!O156="N",'Manual Data'!Q156="N"),1,0)</x:f>
        <x:v>0</x:v>
      </x:c>
      <x:c r="AK156" s="25" t="n">
        <x:f>IF(AND('Manual Data'!J156="Y",'Manual Data'!K156="Y"),1,0)</x:f>
        <x:v>0</x:v>
      </x:c>
      <x:c r="AL156" s="25" t="n">
        <x:f>IF(AND('Manual Data'!J156="Y",'Manual Data'!K156="Y",'Manual Data'!L156="Y"),1,0)</x:f>
        <x:v>0</x:v>
      </x:c>
      <x:c r="AM156" s="25" t="n">
        <x:f>IF(AND(D156=1,'Manual Data'!N156="Y"),1,0)</x:f>
        <x:v>0</x:v>
      </x:c>
    </x:row>
    <x:row r="157">
      <x:c r="A157" s="24" t="str">
        <x:f>'Manual Data'!A157</x:f>
        <x:v>153</x:v>
      </x:c>
      <x:c r="B157" s="25" t="str">
        <x:f>'Manual Data'!B157</x:f>
        <x:v>Non-surgical</x:v>
      </x:c>
      <x:c r="C157" s="25" t="n">
        <x:f>IF(OR('Manual Data'!O157="Y",'Manual Data'!Q157="Y"),1,0)</x:f>
        <x:v>1</x:v>
      </x:c>
      <x:c r="D157" s="25" t="n">
        <x:f>IF(AND('Manual Data'!J157="Y",'Manual Data'!K157="Y",'Manual Data'!L157="Y",'Manual Data'!M157="Y"),1,0)</x:f>
        <x:v>0</x:v>
      </x:c>
      <x:c r="E157" s="25" t="n">
        <x:f>IF(OR('Manual Data'!AS157="Y",'Manual Data'!AT157="Y",'Manual Data'!AU157="Y",'Manual Data'!AV157="Y",'Manual Data'!AW157="Y"),1,0)</x:f>
        <x:v>1</x:v>
      </x:c>
      <x:c r="F157" s="25" t="n">
        <x:f>IF(OR('Manual Data'!AB157="Y",'Manual Data'!AC157="Y",'Manual Data'!AD157="Y",'Manual Data'!AE157="Y",'Manual Data'!AF157="Y"),1,0)</x:f>
        <x:v>1</x:v>
      </x:c>
      <x:c r="G157" s="25" t="n">
        <x:f>IF(OR('Manual Data'!AN157="Y",'Manual Data'!AO157="Y",'Manual Data'!AP157="Y",'Manual Data'!AQ157="Y"),1,0)</x:f>
        <x:v>1</x:v>
      </x:c>
      <x:c r="H157" s="25" t="n">
        <x:f>IF(OR('Manual Data'!R157="Y",'Manual Data'!S157="Y"),1,0)</x:f>
        <x:v>0</x:v>
      </x:c>
      <x:c r="I157" s="25" t="n">
        <x:f>IF(OR('Manual Data'!AO157="Y",'Manual Data'!AT157="Y"),1,0)</x:f>
        <x:v>0</x:v>
      </x:c>
      <x:c r="J157" s="25" t="n">
        <x:f>IF(OR('Manual Data'!AN157="Y",'Manual Data'!AS157="Y"),1,0)</x:f>
        <x:v>1</x:v>
      </x:c>
      <x:c r="K157" s="25" t="n">
        <x:f>IF(AND('Manual Data'!U157="Y",'Manual Data'!T157="Y",'Manual Data'!V157="Y"),1,0)</x:f>
        <x:v>1</x:v>
      </x:c>
      <x:c r="L157" s="25" t="n">
        <x:f>IF(AND('Manual Data'!M157="N",'Manual Data'!L157="N"),1,0)</x:f>
        <x:v>1</x:v>
      </x:c>
      <x:c r="M157" s="25" t="n">
        <x:f>IF(OR('Manual Data'!Y157="Y",'Manual Data'!Z157="Y"),1,0)</x:f>
        <x:v>0</x:v>
      </x:c>
      <x:c r="N157" s="25" t="n">
        <x:f>IF(AND('Manual Data'!H157="Y",'Manual Data'!I157="Y",E157=1),1,0)</x:f>
        <x:v>0</x:v>
      </x:c>
      <x:c r="O157" s="25" t="n">
        <x:f>IF(AND('Manual Data'!H157="Y",D157=1,E157=1),1,0)</x:f>
        <x:v>0</x:v>
      </x:c>
      <x:c r="P157" s="25" t="n">
        <x:f>IF(AND(O157=1,C157=1),1,0)</x:f>
        <x:v>0</x:v>
      </x:c>
      <x:c r="Q157" s="25" t="n">
        <x:f>IF(AND('Manual Data'!B157="Non-surgical",'Manual Data'!I157="Y",C157=1,J157=1,E157=1),1,0)</x:f>
        <x:v>0</x:v>
      </x:c>
      <x:c r="R157" s="25" t="n">
        <x:f>IF(AND(Q157=1,D157=0),1,0)</x:f>
        <x:v>0</x:v>
      </x:c>
      <x:c r="S157" s="25" t="n">
        <x:f>IF(AND(Q157=1,D157=1),1,0)</x:f>
        <x:v>0</x:v>
      </x:c>
      <x:c r="T157" s="25" t="n">
        <x:f>IF(AND(Q157=1,L157=1),1,0)</x:f>
        <x:v>0</x:v>
      </x:c>
      <x:c r="U157" s="25" t="n">
        <x:f>IF(AND(Q157=1,'Manual Data'!T157="N"),1,0)</x:f>
        <x:v>0</x:v>
      </x:c>
      <x:c r="V157" s="25" t="n">
        <x:f>IF(AND(OR('Manual Data'!B157="Surgical",'Manual Data'!B157="Mixed"),'Manual Data'!I157="Y",I157=1,E157=1),1,0)</x:f>
        <x:v>0</x:v>
      </x:c>
      <x:c r="W157" s="25" t="n">
        <x:f>IF(AND(V157=1,H157=0),1,0)</x:f>
        <x:v>0</x:v>
      </x:c>
      <x:c r="X157" s="25" t="n">
        <x:f>IF(AND('Manual Data'!X157="Y",'Manual Data'!G157="N"),1,0)</x:f>
        <x:v>1</x:v>
      </x:c>
      <x:c r="Y157" s="25" t="n">
        <x:f>IF(AND('Manual Data'!U157="Y",'Manual Data'!V157="N"),1,0)</x:f>
        <x:v>0</x:v>
      </x:c>
      <x:c r="Z157" s="25" t="n">
        <x:f>IF('Manual Data'!U157="N",1,0)</x:f>
        <x:v>0</x:v>
      </x:c>
      <x:c r="AA157" s="25" t="n">
        <x:f>IF(AND('Manual Data'!AB157="N",'Manual Data'!AC157="N"),1,0)</x:f>
        <x:v>1</x:v>
      </x:c>
      <x:c r="AB157" s="25" t="n">
        <x:f>IF(AND(D157=1,E157=1),1,0)</x:f>
        <x:v>0</x:v>
      </x:c>
      <x:c r="AC157" s="25" t="n">
        <x:f>IF(AND(D157=0,E157=1),1,0)</x:f>
        <x:v>1</x:v>
      </x:c>
      <x:c r="AD157" s="25" t="n">
        <x:f>IF(AND(D157=1,E157=0),1,0)</x:f>
        <x:v>0</x:v>
      </x:c>
      <x:c r="AE157" s="25" t="n">
        <x:f>IF(AND(D157=0,E157=0),1,0)</x:f>
        <x:v>0</x:v>
      </x:c>
      <x:c r="AF157" s="25" t="n">
        <x:f>IF(AND(H157=1,I157=1),1,0)</x:f>
        <x:v>0</x:v>
      </x:c>
      <x:c r="AG157" s="25" t="n">
        <x:f>IF(AND(H157=0,I157=1),1,0)</x:f>
        <x:v>0</x:v>
      </x:c>
      <x:c r="AH157" s="25" t="n">
        <x:f>IF(AND('Manual Data'!J157="Y",'Manual Data'!M157="N"),1,0)</x:f>
        <x:v>1</x:v>
      </x:c>
      <x:c r="AI157" s="25" t="n">
        <x:f>IF(AND('Manual Data'!J157="Y",'Manual Data'!L157="N"),1,0)</x:f>
        <x:v>1</x:v>
      </x:c>
      <x:c r="AJ157" s="25" t="n">
        <x:f>IF(AND('Manual Data'!O157="N",'Manual Data'!Q157="N"),1,0)</x:f>
        <x:v>0</x:v>
      </x:c>
      <x:c r="AK157" s="25" t="n">
        <x:f>IF(AND('Manual Data'!J157="Y",'Manual Data'!K157="Y"),1,0)</x:f>
        <x:v>1</x:v>
      </x:c>
      <x:c r="AL157" s="25" t="n">
        <x:f>IF(AND('Manual Data'!J157="Y",'Manual Data'!K157="Y",'Manual Data'!L157="Y"),1,0)</x:f>
        <x:v>0</x:v>
      </x:c>
      <x:c r="AM157" s="25" t="n">
        <x:f>IF(AND(D157=1,'Manual Data'!N157="Y"),1,0)</x:f>
        <x:v>0</x:v>
      </x:c>
    </x:row>
    <x:row r="158">
      <x:c r="A158" s="24" t="str">
        <x:f>'Manual Data'!A158</x:f>
        <x:v>154</x:v>
      </x:c>
      <x:c r="B158" s="25" t="str">
        <x:f>'Manual Data'!B158</x:f>
        <x:v>Non-surgical</x:v>
      </x:c>
      <x:c r="C158" s="25" t="n">
        <x:f>IF(OR('Manual Data'!O158="Y",'Manual Data'!Q158="Y"),1,0)</x:f>
        <x:v>1</x:v>
      </x:c>
      <x:c r="D158" s="25" t="n">
        <x:f>IF(AND('Manual Data'!J158="Y",'Manual Data'!K158="Y",'Manual Data'!L158="Y",'Manual Data'!M158="Y"),1,0)</x:f>
        <x:v>0</x:v>
      </x:c>
      <x:c r="E158" s="25" t="n">
        <x:f>IF(OR('Manual Data'!AS158="Y",'Manual Data'!AT158="Y",'Manual Data'!AU158="Y",'Manual Data'!AV158="Y",'Manual Data'!AW158="Y"),1,0)</x:f>
        <x:v>1</x:v>
      </x:c>
      <x:c r="F158" s="25" t="n">
        <x:f>IF(OR('Manual Data'!AB158="Y",'Manual Data'!AC158="Y",'Manual Data'!AD158="Y",'Manual Data'!AE158="Y",'Manual Data'!AF158="Y"),1,0)</x:f>
        <x:v>1</x:v>
      </x:c>
      <x:c r="G158" s="25" t="n">
        <x:f>IF(OR('Manual Data'!AN158="Y",'Manual Data'!AO158="Y",'Manual Data'!AP158="Y",'Manual Data'!AQ158="Y"),1,0)</x:f>
        <x:v>1</x:v>
      </x:c>
      <x:c r="H158" s="25" t="n">
        <x:f>IF(OR('Manual Data'!R158="Y",'Manual Data'!S158="Y"),1,0)</x:f>
        <x:v>1</x:v>
      </x:c>
      <x:c r="I158" s="25" t="n">
        <x:f>IF(OR('Manual Data'!AO158="Y",'Manual Data'!AT158="Y"),1,0)</x:f>
        <x:v>1</x:v>
      </x:c>
      <x:c r="J158" s="25" t="n">
        <x:f>IF(OR('Manual Data'!AN158="Y",'Manual Data'!AS158="Y"),1,0)</x:f>
        <x:v>1</x:v>
      </x:c>
      <x:c r="K158" s="25" t="n">
        <x:f>IF(AND('Manual Data'!U158="Y",'Manual Data'!T158="Y",'Manual Data'!V158="Y"),1,0)</x:f>
        <x:v>0</x:v>
      </x:c>
      <x:c r="L158" s="25" t="n">
        <x:f>IF(AND('Manual Data'!M158="N",'Manual Data'!L158="N"),1,0)</x:f>
        <x:v>1</x:v>
      </x:c>
      <x:c r="M158" s="25" t="n">
        <x:f>IF(OR('Manual Data'!Y158="Y",'Manual Data'!Z158="Y"),1,0)</x:f>
        <x:v>0</x:v>
      </x:c>
      <x:c r="N158" s="25" t="n">
        <x:f>IF(AND('Manual Data'!H158="Y",'Manual Data'!I158="Y",E158=1),1,0)</x:f>
        <x:v>0</x:v>
      </x:c>
      <x:c r="O158" s="25" t="n">
        <x:f>IF(AND('Manual Data'!H158="Y",D158=1,E158=1),1,0)</x:f>
        <x:v>0</x:v>
      </x:c>
      <x:c r="P158" s="25" t="n">
        <x:f>IF(AND(O158=1,C158=1),1,0)</x:f>
        <x:v>0</x:v>
      </x:c>
      <x:c r="Q158" s="25" t="n">
        <x:f>IF(AND('Manual Data'!B158="Non-surgical",'Manual Data'!I158="Y",C158=1,J158=1,E158=1),1,0)</x:f>
        <x:v>1</x:v>
      </x:c>
      <x:c r="R158" s="25" t="n">
        <x:f>IF(AND(Q158=1,D158=0),1,0)</x:f>
        <x:v>1</x:v>
      </x:c>
      <x:c r="S158" s="25" t="n">
        <x:f>IF(AND(Q158=1,D158=1),1,0)</x:f>
        <x:v>0</x:v>
      </x:c>
      <x:c r="T158" s="25" t="n">
        <x:f>IF(AND(Q158=1,L158=1),1,0)</x:f>
        <x:v>1</x:v>
      </x:c>
      <x:c r="U158" s="25" t="n">
        <x:f>IF(AND(Q158=1,'Manual Data'!T158="N"),1,0)</x:f>
        <x:v>1</x:v>
      </x:c>
      <x:c r="V158" s="25" t="n">
        <x:f>IF(AND(OR('Manual Data'!B158="Surgical",'Manual Data'!B158="Mixed"),'Manual Data'!I158="Y",I158=1,E158=1),1,0)</x:f>
        <x:v>0</x:v>
      </x:c>
      <x:c r="W158" s="25" t="n">
        <x:f>IF(AND(V158=1,H158=0),1,0)</x:f>
        <x:v>0</x:v>
      </x:c>
      <x:c r="X158" s="25" t="n">
        <x:f>IF(AND('Manual Data'!X158="Y",'Manual Data'!G158="N"),1,0)</x:f>
        <x:v>0</x:v>
      </x:c>
      <x:c r="Y158" s="25" t="n">
        <x:f>IF(AND('Manual Data'!U158="Y",'Manual Data'!V158="N"),1,0)</x:f>
        <x:v>0</x:v>
      </x:c>
      <x:c r="Z158" s="25" t="n">
        <x:f>IF('Manual Data'!U158="N",1,0)</x:f>
        <x:v>0</x:v>
      </x:c>
      <x:c r="AA158" s="25" t="n">
        <x:f>IF(AND('Manual Data'!AB158="N",'Manual Data'!AC158="N"),1,0)</x:f>
        <x:v>1</x:v>
      </x:c>
      <x:c r="AB158" s="25" t="n">
        <x:f>IF(AND(D158=1,E158=1),1,0)</x:f>
        <x:v>0</x:v>
      </x:c>
      <x:c r="AC158" s="25" t="n">
        <x:f>IF(AND(D158=0,E158=1),1,0)</x:f>
        <x:v>1</x:v>
      </x:c>
      <x:c r="AD158" s="25" t="n">
        <x:f>IF(AND(D158=1,E158=0),1,0)</x:f>
        <x:v>0</x:v>
      </x:c>
      <x:c r="AE158" s="25" t="n">
        <x:f>IF(AND(D158=0,E158=0),1,0)</x:f>
        <x:v>0</x:v>
      </x:c>
      <x:c r="AF158" s="25" t="n">
        <x:f>IF(AND(H158=1,I158=1),1,0)</x:f>
        <x:v>1</x:v>
      </x:c>
      <x:c r="AG158" s="25" t="n">
        <x:f>IF(AND(H158=0,I158=1),1,0)</x:f>
        <x:v>0</x:v>
      </x:c>
      <x:c r="AH158" s="25" t="n">
        <x:f>IF(AND('Manual Data'!J158="Y",'Manual Data'!M158="N"),1,0)</x:f>
        <x:v>1</x:v>
      </x:c>
      <x:c r="AI158" s="25" t="n">
        <x:f>IF(AND('Manual Data'!J158="Y",'Manual Data'!L158="N"),1,0)</x:f>
        <x:v>1</x:v>
      </x:c>
      <x:c r="AJ158" s="25" t="n">
        <x:f>IF(AND('Manual Data'!O158="N",'Manual Data'!Q158="N"),1,0)</x:f>
        <x:v>0</x:v>
      </x:c>
      <x:c r="AK158" s="25" t="n">
        <x:f>IF(AND('Manual Data'!J158="Y",'Manual Data'!K158="Y"),1,0)</x:f>
        <x:v>0</x:v>
      </x:c>
      <x:c r="AL158" s="25" t="n">
        <x:f>IF(AND('Manual Data'!J158="Y",'Manual Data'!K158="Y",'Manual Data'!L158="Y"),1,0)</x:f>
        <x:v>0</x:v>
      </x:c>
      <x:c r="AM158" s="25" t="n">
        <x:f>IF(AND(D158=1,'Manual Data'!N158="Y"),1,0)</x:f>
        <x:v>0</x:v>
      </x:c>
    </x:row>
    <x:row r="159">
      <x:c r="A159" s="24" t="str">
        <x:f>'Manual Data'!A159</x:f>
        <x:v>155</x:v>
      </x:c>
      <x:c r="B159" s="25" t="str">
        <x:f>'Manual Data'!B159</x:f>
        <x:v>Non-surgical</x:v>
      </x:c>
      <x:c r="C159" s="25" t="n">
        <x:f>IF(OR('Manual Data'!O159="Y",'Manual Data'!Q159="Y"),1,0)</x:f>
        <x:v>1</x:v>
      </x:c>
      <x:c r="D159" s="25" t="n">
        <x:f>IF(AND('Manual Data'!J159="Y",'Manual Data'!K159="Y",'Manual Data'!L159="Y",'Manual Data'!M159="Y"),1,0)</x:f>
        <x:v>0</x:v>
      </x:c>
      <x:c r="E159" s="25" t="n">
        <x:f>IF(OR('Manual Data'!AS159="Y",'Manual Data'!AT159="Y",'Manual Data'!AU159="Y",'Manual Data'!AV159="Y",'Manual Data'!AW159="Y"),1,0)</x:f>
        <x:v>1</x:v>
      </x:c>
      <x:c r="F159" s="25" t="n">
        <x:f>IF(OR('Manual Data'!AB159="Y",'Manual Data'!AC159="Y",'Manual Data'!AD159="Y",'Manual Data'!AE159="Y",'Manual Data'!AF159="Y"),1,0)</x:f>
        <x:v>1</x:v>
      </x:c>
      <x:c r="G159" s="25" t="n">
        <x:f>IF(OR('Manual Data'!AN159="Y",'Manual Data'!AO159="Y",'Manual Data'!AP159="Y",'Manual Data'!AQ159="Y"),1,0)</x:f>
        <x:v>1</x:v>
      </x:c>
      <x:c r="H159" s="25" t="n">
        <x:f>IF(OR('Manual Data'!R159="Y",'Manual Data'!S159="Y"),1,0)</x:f>
        <x:v>0</x:v>
      </x:c>
      <x:c r="I159" s="25" t="n">
        <x:f>IF(OR('Manual Data'!AO159="Y",'Manual Data'!AT159="Y"),1,0)</x:f>
        <x:v>0</x:v>
      </x:c>
      <x:c r="J159" s="25" t="n">
        <x:f>IF(OR('Manual Data'!AN159="Y",'Manual Data'!AS159="Y"),1,0)</x:f>
        <x:v>1</x:v>
      </x:c>
      <x:c r="K159" s="25" t="n">
        <x:f>IF(AND('Manual Data'!U159="Y",'Manual Data'!T159="Y",'Manual Data'!V159="Y"),1,0)</x:f>
        <x:v>0</x:v>
      </x:c>
      <x:c r="L159" s="25" t="n">
        <x:f>IF(AND('Manual Data'!M159="N",'Manual Data'!L159="N"),1,0)</x:f>
        <x:v>1</x:v>
      </x:c>
      <x:c r="M159" s="25" t="n">
        <x:f>IF(OR('Manual Data'!Y159="Y",'Manual Data'!Z159="Y"),1,0)</x:f>
        <x:v>0</x:v>
      </x:c>
      <x:c r="N159" s="25" t="n">
        <x:f>IF(AND('Manual Data'!H159="Y",'Manual Data'!I159="Y",E159=1),1,0)</x:f>
        <x:v>0</x:v>
      </x:c>
      <x:c r="O159" s="25" t="n">
        <x:f>IF(AND('Manual Data'!H159="Y",D159=1,E159=1),1,0)</x:f>
        <x:v>0</x:v>
      </x:c>
      <x:c r="P159" s="25" t="n">
        <x:f>IF(AND(O159=1,C159=1),1,0)</x:f>
        <x:v>0</x:v>
      </x:c>
      <x:c r="Q159" s="25" t="n">
        <x:f>IF(AND('Manual Data'!B159="Non-surgical",'Manual Data'!I159="Y",C159=1,J159=1,E159=1),1,0)</x:f>
        <x:v>1</x:v>
      </x:c>
      <x:c r="R159" s="25" t="n">
        <x:f>IF(AND(Q159=1,D159=0),1,0)</x:f>
        <x:v>1</x:v>
      </x:c>
      <x:c r="S159" s="25" t="n">
        <x:f>IF(AND(Q159=1,D159=1),1,0)</x:f>
        <x:v>0</x:v>
      </x:c>
      <x:c r="T159" s="25" t="n">
        <x:f>IF(AND(Q159=1,L159=1),1,0)</x:f>
        <x:v>1</x:v>
      </x:c>
      <x:c r="U159" s="25" t="n">
        <x:f>IF(AND(Q159=1,'Manual Data'!T159="N"),1,0)</x:f>
        <x:v>1</x:v>
      </x:c>
      <x:c r="V159" s="25" t="n">
        <x:f>IF(AND(OR('Manual Data'!B159="Surgical",'Manual Data'!B159="Mixed"),'Manual Data'!I159="Y",I159=1,E159=1),1,0)</x:f>
        <x:v>0</x:v>
      </x:c>
      <x:c r="W159" s="25" t="n">
        <x:f>IF(AND(V159=1,H159=0),1,0)</x:f>
        <x:v>0</x:v>
      </x:c>
      <x:c r="X159" s="25" t="n">
        <x:f>IF(AND('Manual Data'!X159="Y",'Manual Data'!G159="N"),1,0)</x:f>
        <x:v>1</x:v>
      </x:c>
      <x:c r="Y159" s="25" t="n">
        <x:f>IF(AND('Manual Data'!U159="Y",'Manual Data'!V159="N"),1,0)</x:f>
        <x:v>0</x:v>
      </x:c>
      <x:c r="Z159" s="25" t="n">
        <x:f>IF('Manual Data'!U159="N",1,0)</x:f>
        <x:v>0</x:v>
      </x:c>
      <x:c r="AA159" s="25" t="n">
        <x:f>IF(AND('Manual Data'!AB159="N",'Manual Data'!AC159="N"),1,0)</x:f>
        <x:v>0</x:v>
      </x:c>
      <x:c r="AB159" s="25" t="n">
        <x:f>IF(AND(D159=1,E159=1),1,0)</x:f>
        <x:v>0</x:v>
      </x:c>
      <x:c r="AC159" s="25" t="n">
        <x:f>IF(AND(D159=0,E159=1),1,0)</x:f>
        <x:v>1</x:v>
      </x:c>
      <x:c r="AD159" s="25" t="n">
        <x:f>IF(AND(D159=1,E159=0),1,0)</x:f>
        <x:v>0</x:v>
      </x:c>
      <x:c r="AE159" s="25" t="n">
        <x:f>IF(AND(D159=0,E159=0),1,0)</x:f>
        <x:v>0</x:v>
      </x:c>
      <x:c r="AF159" s="25" t="n">
        <x:f>IF(AND(H159=1,I159=1),1,0)</x:f>
        <x:v>0</x:v>
      </x:c>
      <x:c r="AG159" s="25" t="n">
        <x:f>IF(AND(H159=0,I159=1),1,0)</x:f>
        <x:v>0</x:v>
      </x:c>
      <x:c r="AH159" s="25" t="n">
        <x:f>IF(AND('Manual Data'!J159="Y",'Manual Data'!M159="N"),1,0)</x:f>
        <x:v>1</x:v>
      </x:c>
      <x:c r="AI159" s="25" t="n">
        <x:f>IF(AND('Manual Data'!J159="Y",'Manual Data'!L159="N"),1,0)</x:f>
        <x:v>1</x:v>
      </x:c>
      <x:c r="AJ159" s="25" t="n">
        <x:f>IF(AND('Manual Data'!O159="N",'Manual Data'!Q159="N"),1,0)</x:f>
        <x:v>0</x:v>
      </x:c>
      <x:c r="AK159" s="25" t="n">
        <x:f>IF(AND('Manual Data'!J159="Y",'Manual Data'!K159="Y"),1,0)</x:f>
        <x:v>0</x:v>
      </x:c>
      <x:c r="AL159" s="25" t="n">
        <x:f>IF(AND('Manual Data'!J159="Y",'Manual Data'!K159="Y",'Manual Data'!L159="Y"),1,0)</x:f>
        <x:v>0</x:v>
      </x:c>
      <x:c r="AM159" s="25" t="n">
        <x:f>IF(AND(D159=1,'Manual Data'!N159="Y"),1,0)</x:f>
        <x:v>0</x:v>
      </x:c>
    </x:row>
    <x:row r="160">
      <x:c r="A160" s="24" t="str">
        <x:f>'Manual Data'!A160</x:f>
        <x:v>156</x:v>
      </x:c>
      <x:c r="B160" s="25" t="str">
        <x:f>'Manual Data'!B160</x:f>
        <x:v>Non-surgical</x:v>
      </x:c>
      <x:c r="C160" s="25" t="n">
        <x:f>IF(OR('Manual Data'!O160="Y",'Manual Data'!Q160="Y"),1,0)</x:f>
        <x:v>0</x:v>
      </x:c>
      <x:c r="D160" s="25" t="n">
        <x:f>IF(AND('Manual Data'!J160="Y",'Manual Data'!K160="Y",'Manual Data'!L160="Y",'Manual Data'!M160="Y"),1,0)</x:f>
        <x:v>0</x:v>
      </x:c>
      <x:c r="E160" s="25" t="n">
        <x:f>IF(OR('Manual Data'!AS160="Y",'Manual Data'!AT160="Y",'Manual Data'!AU160="Y",'Manual Data'!AV160="Y",'Manual Data'!AW160="Y"),1,0)</x:f>
        <x:v>0</x:v>
      </x:c>
      <x:c r="F160" s="25" t="n">
        <x:f>IF(OR('Manual Data'!AB160="Y",'Manual Data'!AC160="Y",'Manual Data'!AD160="Y",'Manual Data'!AE160="Y",'Manual Data'!AF160="Y"),1,0)</x:f>
        <x:v>1</x:v>
      </x:c>
      <x:c r="G160" s="25" t="n">
        <x:f>IF(OR('Manual Data'!AN160="Y",'Manual Data'!AO160="Y",'Manual Data'!AP160="Y",'Manual Data'!AQ160="Y"),1,0)</x:f>
        <x:v>1</x:v>
      </x:c>
      <x:c r="H160" s="25" t="n">
        <x:f>IF(OR('Manual Data'!R160="Y",'Manual Data'!S160="Y"),1,0)</x:f>
        <x:v>0</x:v>
      </x:c>
      <x:c r="I160" s="25" t="n">
        <x:f>IF(OR('Manual Data'!AO160="Y",'Manual Data'!AT160="Y"),1,0)</x:f>
        <x:v>1</x:v>
      </x:c>
      <x:c r="J160" s="25" t="n">
        <x:f>IF(OR('Manual Data'!AN160="Y",'Manual Data'!AS160="Y"),1,0)</x:f>
        <x:v>0</x:v>
      </x:c>
      <x:c r="K160" s="25" t="n">
        <x:f>IF(AND('Manual Data'!U160="Y",'Manual Data'!T160="Y",'Manual Data'!V160="Y"),1,0)</x:f>
        <x:v>0</x:v>
      </x:c>
      <x:c r="L160" s="25" t="n">
        <x:f>IF(AND('Manual Data'!M160="N",'Manual Data'!L160="N"),1,0)</x:f>
        <x:v>1</x:v>
      </x:c>
      <x:c r="M160" s="25" t="n">
        <x:f>IF(OR('Manual Data'!Y160="Y",'Manual Data'!Z160="Y"),1,0)</x:f>
        <x:v>0</x:v>
      </x:c>
      <x:c r="N160" s="25" t="n">
        <x:f>IF(AND('Manual Data'!H160="Y",'Manual Data'!I160="Y",E160=1),1,0)</x:f>
        <x:v>0</x:v>
      </x:c>
      <x:c r="O160" s="25" t="n">
        <x:f>IF(AND('Manual Data'!H160="Y",D160=1,E160=1),1,0)</x:f>
        <x:v>0</x:v>
      </x:c>
      <x:c r="P160" s="25" t="n">
        <x:f>IF(AND(O160=1,C160=1),1,0)</x:f>
        <x:v>0</x:v>
      </x:c>
      <x:c r="Q160" s="25" t="n">
        <x:f>IF(AND('Manual Data'!B160="Non-surgical",'Manual Data'!I160="Y",C160=1,J160=1,E160=1),1,0)</x:f>
        <x:v>0</x:v>
      </x:c>
      <x:c r="R160" s="25" t="n">
        <x:f>IF(AND(Q160=1,D160=0),1,0)</x:f>
        <x:v>0</x:v>
      </x:c>
      <x:c r="S160" s="25" t="n">
        <x:f>IF(AND(Q160=1,D160=1),1,0)</x:f>
        <x:v>0</x:v>
      </x:c>
      <x:c r="T160" s="25" t="n">
        <x:f>IF(AND(Q160=1,L160=1),1,0)</x:f>
        <x:v>0</x:v>
      </x:c>
      <x:c r="U160" s="25" t="n">
        <x:f>IF(AND(Q160=1,'Manual Data'!T160="N"),1,0)</x:f>
        <x:v>0</x:v>
      </x:c>
      <x:c r="V160" s="25" t="n">
        <x:f>IF(AND(OR('Manual Data'!B160="Surgical",'Manual Data'!B160="Mixed"),'Manual Data'!I160="Y",I160=1,E160=1),1,0)</x:f>
        <x:v>0</x:v>
      </x:c>
      <x:c r="W160" s="25" t="n">
        <x:f>IF(AND(V160=1,H160=0),1,0)</x:f>
        <x:v>0</x:v>
      </x:c>
      <x:c r="X160" s="25" t="n">
        <x:f>IF(AND('Manual Data'!X160="Y",'Manual Data'!G160="N"),1,0)</x:f>
        <x:v>0</x:v>
      </x:c>
      <x:c r="Y160" s="25" t="n">
        <x:f>IF(AND('Manual Data'!U160="Y",'Manual Data'!V160="N"),1,0)</x:f>
        <x:v>1</x:v>
      </x:c>
      <x:c r="Z160" s="25" t="n">
        <x:f>IF('Manual Data'!U160="N",1,0)</x:f>
        <x:v>0</x:v>
      </x:c>
      <x:c r="AA160" s="25" t="n">
        <x:f>IF(AND('Manual Data'!AB160="N",'Manual Data'!AC160="N"),1,0)</x:f>
        <x:v>0</x:v>
      </x:c>
      <x:c r="AB160" s="25" t="n">
        <x:f>IF(AND(D160=1,E160=1),1,0)</x:f>
        <x:v>0</x:v>
      </x:c>
      <x:c r="AC160" s="25" t="n">
        <x:f>IF(AND(D160=0,E160=1),1,0)</x:f>
        <x:v>0</x:v>
      </x:c>
      <x:c r="AD160" s="25" t="n">
        <x:f>IF(AND(D160=1,E160=0),1,0)</x:f>
        <x:v>0</x:v>
      </x:c>
      <x:c r="AE160" s="25" t="n">
        <x:f>IF(AND(D160=0,E160=0),1,0)</x:f>
        <x:v>1</x:v>
      </x:c>
      <x:c r="AF160" s="25" t="n">
        <x:f>IF(AND(H160=1,I160=1),1,0)</x:f>
        <x:v>0</x:v>
      </x:c>
      <x:c r="AG160" s="25" t="n">
        <x:f>IF(AND(H160=0,I160=1),1,0)</x:f>
        <x:v>1</x:v>
      </x:c>
      <x:c r="AH160" s="25" t="n">
        <x:f>IF(AND('Manual Data'!J160="Y",'Manual Data'!M160="N"),1,0)</x:f>
        <x:v>1</x:v>
      </x:c>
      <x:c r="AI160" s="25" t="n">
        <x:f>IF(AND('Manual Data'!J160="Y",'Manual Data'!L160="N"),1,0)</x:f>
        <x:v>1</x:v>
      </x:c>
      <x:c r="AJ160" s="25" t="n">
        <x:f>IF(AND('Manual Data'!O160="N",'Manual Data'!Q160="N"),1,0)</x:f>
        <x:v>1</x:v>
      </x:c>
      <x:c r="AK160" s="25" t="n">
        <x:f>IF(AND('Manual Data'!J160="Y",'Manual Data'!K160="Y"),1,0)</x:f>
        <x:v>0</x:v>
      </x:c>
      <x:c r="AL160" s="25" t="n">
        <x:f>IF(AND('Manual Data'!J160="Y",'Manual Data'!K160="Y",'Manual Data'!L160="Y"),1,0)</x:f>
        <x:v>0</x:v>
      </x:c>
      <x:c r="AM160" s="25" t="n">
        <x:f>IF(AND(D160=1,'Manual Data'!N160="Y"),1,0)</x:f>
        <x:v>0</x:v>
      </x:c>
    </x:row>
    <x:row r="161">
      <x:c r="A161" s="24" t="str">
        <x:f>'Manual Data'!A161</x:f>
        <x:v>157</x:v>
      </x:c>
      <x:c r="B161" s="25" t="str">
        <x:f>'Manual Data'!B161</x:f>
        <x:v>Surgical</x:v>
      </x:c>
      <x:c r="C161" s="25" t="n">
        <x:f>IF(OR('Manual Data'!O161="Y",'Manual Data'!Q161="Y"),1,0)</x:f>
        <x:v>0</x:v>
      </x:c>
      <x:c r="D161" s="25" t="n">
        <x:f>IF(AND('Manual Data'!J161="Y",'Manual Data'!K161="Y",'Manual Data'!L161="Y",'Manual Data'!M161="Y"),1,0)</x:f>
        <x:v>0</x:v>
      </x:c>
      <x:c r="E161" s="25" t="n">
        <x:f>IF(OR('Manual Data'!AS161="Y",'Manual Data'!AT161="Y",'Manual Data'!AU161="Y",'Manual Data'!AV161="Y",'Manual Data'!AW161="Y"),1,0)</x:f>
        <x:v>1</x:v>
      </x:c>
      <x:c r="F161" s="25" t="n">
        <x:f>IF(OR('Manual Data'!AB161="Y",'Manual Data'!AC161="Y",'Manual Data'!AD161="Y",'Manual Data'!AE161="Y",'Manual Data'!AF161="Y"),1,0)</x:f>
        <x:v>1</x:v>
      </x:c>
      <x:c r="G161" s="25" t="n">
        <x:f>IF(OR('Manual Data'!AN161="Y",'Manual Data'!AO161="Y",'Manual Data'!AP161="Y",'Manual Data'!AQ161="Y"),1,0)</x:f>
        <x:v>1</x:v>
      </x:c>
      <x:c r="H161" s="25" t="n">
        <x:f>IF(OR('Manual Data'!R161="Y",'Manual Data'!S161="Y"),1,0)</x:f>
        <x:v>0</x:v>
      </x:c>
      <x:c r="I161" s="25" t="n">
        <x:f>IF(OR('Manual Data'!AO161="Y",'Manual Data'!AT161="Y"),1,0)</x:f>
        <x:v>1</x:v>
      </x:c>
      <x:c r="J161" s="25" t="n">
        <x:f>IF(OR('Manual Data'!AN161="Y",'Manual Data'!AS161="Y"),1,0)</x:f>
        <x:v>0</x:v>
      </x:c>
      <x:c r="K161" s="25" t="n">
        <x:f>IF(AND('Manual Data'!U161="Y",'Manual Data'!T161="Y",'Manual Data'!V161="Y"),1,0)</x:f>
        <x:v>0</x:v>
      </x:c>
      <x:c r="L161" s="25" t="n">
        <x:f>IF(AND('Manual Data'!M161="N",'Manual Data'!L161="N"),1,0)</x:f>
        <x:v>0</x:v>
      </x:c>
      <x:c r="M161" s="25" t="n">
        <x:f>IF(OR('Manual Data'!Y161="Y",'Manual Data'!Z161="Y"),1,0)</x:f>
        <x:v>0</x:v>
      </x:c>
      <x:c r="N161" s="25" t="n">
        <x:f>IF(AND('Manual Data'!H161="Y",'Manual Data'!I161="Y",E161=1),1,0)</x:f>
        <x:v>0</x:v>
      </x:c>
      <x:c r="O161" s="25" t="n">
        <x:f>IF(AND('Manual Data'!H161="Y",D161=1,E161=1),1,0)</x:f>
        <x:v>0</x:v>
      </x:c>
      <x:c r="P161" s="25" t="n">
        <x:f>IF(AND(O161=1,C161=1),1,0)</x:f>
        <x:v>0</x:v>
      </x:c>
      <x:c r="Q161" s="25" t="n">
        <x:f>IF(AND('Manual Data'!B161="Non-surgical",'Manual Data'!I161="Y",C161=1,J161=1,E161=1),1,0)</x:f>
        <x:v>0</x:v>
      </x:c>
      <x:c r="R161" s="25" t="n">
        <x:f>IF(AND(Q161=1,D161=0),1,0)</x:f>
        <x:v>0</x:v>
      </x:c>
      <x:c r="S161" s="25" t="n">
        <x:f>IF(AND(Q161=1,D161=1),1,0)</x:f>
        <x:v>0</x:v>
      </x:c>
      <x:c r="T161" s="25" t="n">
        <x:f>IF(AND(Q161=1,L161=1),1,0)</x:f>
        <x:v>0</x:v>
      </x:c>
      <x:c r="U161" s="25" t="n">
        <x:f>IF(AND(Q161=1,'Manual Data'!T161="N"),1,0)</x:f>
        <x:v>0</x:v>
      </x:c>
      <x:c r="V161" s="25" t="n">
        <x:f>IF(AND(OR('Manual Data'!B161="Surgical",'Manual Data'!B161="Mixed"),'Manual Data'!I161="Y",I161=1,E161=1),1,0)</x:f>
        <x:v>1</x:v>
      </x:c>
      <x:c r="W161" s="25" t="n">
        <x:f>IF(AND(V161=1,H161=0),1,0)</x:f>
        <x:v>1</x:v>
      </x:c>
      <x:c r="X161" s="25" t="n">
        <x:f>IF(AND('Manual Data'!X161="Y",'Manual Data'!G161="N"),1,0)</x:f>
        <x:v>1</x:v>
      </x:c>
      <x:c r="Y161" s="25" t="n">
        <x:f>IF(AND('Manual Data'!U161="Y",'Manual Data'!V161="N"),1,0)</x:f>
        <x:v>0</x:v>
      </x:c>
      <x:c r="Z161" s="25" t="n">
        <x:f>IF('Manual Data'!U161="N",1,0)</x:f>
        <x:v>0</x:v>
      </x:c>
      <x:c r="AA161" s="25" t="n">
        <x:f>IF(AND('Manual Data'!AB161="N",'Manual Data'!AC161="N"),1,0)</x:f>
        <x:v>0</x:v>
      </x:c>
      <x:c r="AB161" s="25" t="n">
        <x:f>IF(AND(D161=1,E161=1),1,0)</x:f>
        <x:v>0</x:v>
      </x:c>
      <x:c r="AC161" s="25" t="n">
        <x:f>IF(AND(D161=0,E161=1),1,0)</x:f>
        <x:v>1</x:v>
      </x:c>
      <x:c r="AD161" s="25" t="n">
        <x:f>IF(AND(D161=1,E161=0),1,0)</x:f>
        <x:v>0</x:v>
      </x:c>
      <x:c r="AE161" s="25" t="n">
        <x:f>IF(AND(D161=0,E161=0),1,0)</x:f>
        <x:v>0</x:v>
      </x:c>
      <x:c r="AF161" s="25" t="n">
        <x:f>IF(AND(H161=1,I161=1),1,0)</x:f>
        <x:v>0</x:v>
      </x:c>
      <x:c r="AG161" s="25" t="n">
        <x:f>IF(AND(H161=0,I161=1),1,0)</x:f>
        <x:v>1</x:v>
      </x:c>
      <x:c r="AH161" s="25" t="n">
        <x:f>IF(AND('Manual Data'!J161="Y",'Manual Data'!M161="N"),1,0)</x:f>
        <x:v>1</x:v>
      </x:c>
      <x:c r="AI161" s="25" t="n">
        <x:f>IF(AND('Manual Data'!J161="Y",'Manual Data'!L161="N"),1,0)</x:f>
        <x:v>0</x:v>
      </x:c>
      <x:c r="AJ161" s="25" t="n">
        <x:f>IF(AND('Manual Data'!O161="N",'Manual Data'!Q161="N"),1,0)</x:f>
        <x:v>1</x:v>
      </x:c>
      <x:c r="AK161" s="25" t="n">
        <x:f>IF(AND('Manual Data'!J161="Y",'Manual Data'!K161="Y"),1,0)</x:f>
        <x:v>1</x:v>
      </x:c>
      <x:c r="AL161" s="25" t="n">
        <x:f>IF(AND('Manual Data'!J161="Y",'Manual Data'!K161="Y",'Manual Data'!L161="Y"),1,0)</x:f>
        <x:v>1</x:v>
      </x:c>
      <x:c r="AM161" s="25" t="n">
        <x:f>IF(AND(D161=1,'Manual Data'!N161="Y"),1,0)</x:f>
        <x:v>0</x:v>
      </x:c>
    </x:row>
    <x:row r="162">
      <x:c r="A162" s="24" t="str">
        <x:f>'Manual Data'!A162</x:f>
        <x:v>158</x:v>
      </x:c>
      <x:c r="B162" s="25" t="str">
        <x:f>'Manual Data'!B162</x:f>
        <x:v>Non-surgical</x:v>
      </x:c>
      <x:c r="C162" s="25" t="n">
        <x:f>IF(OR('Manual Data'!O162="Y",'Manual Data'!Q162="Y"),1,0)</x:f>
        <x:v>1</x:v>
      </x:c>
      <x:c r="D162" s="25" t="n">
        <x:f>IF(AND('Manual Data'!J162="Y",'Manual Data'!K162="Y",'Manual Data'!L162="Y",'Manual Data'!M162="Y"),1,0)</x:f>
        <x:v>0</x:v>
      </x:c>
      <x:c r="E162" s="25" t="n">
        <x:f>IF(OR('Manual Data'!AS162="Y",'Manual Data'!AT162="Y",'Manual Data'!AU162="Y",'Manual Data'!AV162="Y",'Manual Data'!AW162="Y"),1,0)</x:f>
        <x:v>1</x:v>
      </x:c>
      <x:c r="F162" s="25" t="n">
        <x:f>IF(OR('Manual Data'!AB162="Y",'Manual Data'!AC162="Y",'Manual Data'!AD162="Y",'Manual Data'!AE162="Y",'Manual Data'!AF162="Y"),1,0)</x:f>
        <x:v>1</x:v>
      </x:c>
      <x:c r="G162" s="25" t="n">
        <x:f>IF(OR('Manual Data'!AN162="Y",'Manual Data'!AO162="Y",'Manual Data'!AP162="Y",'Manual Data'!AQ162="Y"),1,0)</x:f>
        <x:v>1</x:v>
      </x:c>
      <x:c r="H162" s="25" t="n">
        <x:f>IF(OR('Manual Data'!R162="Y",'Manual Data'!S162="Y"),1,0)</x:f>
        <x:v>0</x:v>
      </x:c>
      <x:c r="I162" s="25" t="n">
        <x:f>IF(OR('Manual Data'!AO162="Y",'Manual Data'!AT162="Y"),1,0)</x:f>
        <x:v>0</x:v>
      </x:c>
      <x:c r="J162" s="25" t="n">
        <x:f>IF(OR('Manual Data'!AN162="Y",'Manual Data'!AS162="Y"),1,0)</x:f>
        <x:v>1</x:v>
      </x:c>
      <x:c r="K162" s="25" t="n">
        <x:f>IF(AND('Manual Data'!U162="Y",'Manual Data'!T162="Y",'Manual Data'!V162="Y"),1,0)</x:f>
        <x:v>0</x:v>
      </x:c>
      <x:c r="L162" s="25" t="n">
        <x:f>IF(AND('Manual Data'!M162="N",'Manual Data'!L162="N"),1,0)</x:f>
        <x:v>1</x:v>
      </x:c>
      <x:c r="M162" s="25" t="n">
        <x:f>IF(OR('Manual Data'!Y162="Y",'Manual Data'!Z162="Y"),1,0)</x:f>
        <x:v>0</x:v>
      </x:c>
      <x:c r="N162" s="25" t="n">
        <x:f>IF(AND('Manual Data'!H162="Y",'Manual Data'!I162="Y",E162=1),1,0)</x:f>
        <x:v>0</x:v>
      </x:c>
      <x:c r="O162" s="25" t="n">
        <x:f>IF(AND('Manual Data'!H162="Y",D162=1,E162=1),1,0)</x:f>
        <x:v>0</x:v>
      </x:c>
      <x:c r="P162" s="25" t="n">
        <x:f>IF(AND(O162=1,C162=1),1,0)</x:f>
        <x:v>0</x:v>
      </x:c>
      <x:c r="Q162" s="25" t="n">
        <x:f>IF(AND('Manual Data'!B162="Non-surgical",'Manual Data'!I162="Y",C162=1,J162=1,E162=1),1,0)</x:f>
        <x:v>0</x:v>
      </x:c>
      <x:c r="R162" s="25" t="n">
        <x:f>IF(AND(Q162=1,D162=0),1,0)</x:f>
        <x:v>0</x:v>
      </x:c>
      <x:c r="S162" s="25" t="n">
        <x:f>IF(AND(Q162=1,D162=1),1,0)</x:f>
        <x:v>0</x:v>
      </x:c>
      <x:c r="T162" s="25" t="n">
        <x:f>IF(AND(Q162=1,L162=1),1,0)</x:f>
        <x:v>0</x:v>
      </x:c>
      <x:c r="U162" s="25" t="n">
        <x:f>IF(AND(Q162=1,'Manual Data'!T162="N"),1,0)</x:f>
        <x:v>0</x:v>
      </x:c>
      <x:c r="V162" s="25" t="n">
        <x:f>IF(AND(OR('Manual Data'!B162="Surgical",'Manual Data'!B162="Mixed"),'Manual Data'!I162="Y",I162=1,E162=1),1,0)</x:f>
        <x:v>0</x:v>
      </x:c>
      <x:c r="W162" s="25" t="n">
        <x:f>IF(AND(V162=1,H162=0),1,0)</x:f>
        <x:v>0</x:v>
      </x:c>
      <x:c r="X162" s="25" t="n">
        <x:f>IF(AND('Manual Data'!X162="Y",'Manual Data'!G162="N"),1,0)</x:f>
        <x:v>0</x:v>
      </x:c>
      <x:c r="Y162" s="25" t="n">
        <x:f>IF(AND('Manual Data'!U162="Y",'Manual Data'!V162="N"),1,0)</x:f>
        <x:v>1</x:v>
      </x:c>
      <x:c r="Z162" s="25" t="n">
        <x:f>IF('Manual Data'!U162="N",1,0)</x:f>
        <x:v>0</x:v>
      </x:c>
      <x:c r="AA162" s="25" t="n">
        <x:f>IF(AND('Manual Data'!AB162="N",'Manual Data'!AC162="N"),1,0)</x:f>
        <x:v>0</x:v>
      </x:c>
      <x:c r="AB162" s="25" t="n">
        <x:f>IF(AND(D162=1,E162=1),1,0)</x:f>
        <x:v>0</x:v>
      </x:c>
      <x:c r="AC162" s="25" t="n">
        <x:f>IF(AND(D162=0,E162=1),1,0)</x:f>
        <x:v>1</x:v>
      </x:c>
      <x:c r="AD162" s="25" t="n">
        <x:f>IF(AND(D162=1,E162=0),1,0)</x:f>
        <x:v>0</x:v>
      </x:c>
      <x:c r="AE162" s="25" t="n">
        <x:f>IF(AND(D162=0,E162=0),1,0)</x:f>
        <x:v>0</x:v>
      </x:c>
      <x:c r="AF162" s="25" t="n">
        <x:f>IF(AND(H162=1,I162=1),1,0)</x:f>
        <x:v>0</x:v>
      </x:c>
      <x:c r="AG162" s="25" t="n">
        <x:f>IF(AND(H162=0,I162=1),1,0)</x:f>
        <x:v>0</x:v>
      </x:c>
      <x:c r="AH162" s="25" t="n">
        <x:f>IF(AND('Manual Data'!J162="Y",'Manual Data'!M162="N"),1,0)</x:f>
        <x:v>0</x:v>
      </x:c>
      <x:c r="AI162" s="25" t="n">
        <x:f>IF(AND('Manual Data'!J162="Y",'Manual Data'!L162="N"),1,0)</x:f>
        <x:v>0</x:v>
      </x:c>
      <x:c r="AJ162" s="25" t="n">
        <x:f>IF(AND('Manual Data'!O162="N",'Manual Data'!Q162="N"),1,0)</x:f>
        <x:v>0</x:v>
      </x:c>
      <x:c r="AK162" s="25" t="n">
        <x:f>IF(AND('Manual Data'!J162="Y",'Manual Data'!K162="Y"),1,0)</x:f>
        <x:v>0</x:v>
      </x:c>
      <x:c r="AL162" s="25" t="n">
        <x:f>IF(AND('Manual Data'!J162="Y",'Manual Data'!K162="Y",'Manual Data'!L162="Y"),1,0)</x:f>
        <x:v>0</x:v>
      </x:c>
      <x:c r="AM162" s="25" t="n">
        <x:f>IF(AND(D162=1,'Manual Data'!N162="Y"),1,0)</x:f>
        <x:v>0</x:v>
      </x:c>
    </x:row>
    <x:row r="163">
      <x:c r="A163" s="24" t="str">
        <x:f>'Manual Data'!A163</x:f>
        <x:v>159</x:v>
      </x:c>
      <x:c r="B163" s="25" t="str">
        <x:f>'Manual Data'!B163</x:f>
        <x:v>Surgical</x:v>
      </x:c>
      <x:c r="C163" s="25" t="n">
        <x:f>IF(OR('Manual Data'!O163="Y",'Manual Data'!Q163="Y"),1,0)</x:f>
        <x:v>0</x:v>
      </x:c>
      <x:c r="D163" s="25" t="n">
        <x:f>IF(AND('Manual Data'!J163="Y",'Manual Data'!K163="Y",'Manual Data'!L163="Y",'Manual Data'!M163="Y"),1,0)</x:f>
        <x:v>0</x:v>
      </x:c>
      <x:c r="E163" s="25" t="n">
        <x:f>IF(OR('Manual Data'!AS163="Y",'Manual Data'!AT163="Y",'Manual Data'!AU163="Y",'Manual Data'!AV163="Y",'Manual Data'!AW163="Y"),1,0)</x:f>
        <x:v>1</x:v>
      </x:c>
      <x:c r="F163" s="25" t="n">
        <x:f>IF(OR('Manual Data'!AB163="Y",'Manual Data'!AC163="Y",'Manual Data'!AD163="Y",'Manual Data'!AE163="Y",'Manual Data'!AF163="Y"),1,0)</x:f>
        <x:v>1</x:v>
      </x:c>
      <x:c r="G163" s="25" t="n">
        <x:f>IF(OR('Manual Data'!AN163="Y",'Manual Data'!AO163="Y",'Manual Data'!AP163="Y",'Manual Data'!AQ163="Y"),1,0)</x:f>
        <x:v>1</x:v>
      </x:c>
      <x:c r="H163" s="25" t="n">
        <x:f>IF(OR('Manual Data'!R163="Y",'Manual Data'!S163="Y"),1,0)</x:f>
        <x:v>0</x:v>
      </x:c>
      <x:c r="I163" s="25" t="n">
        <x:f>IF(OR('Manual Data'!AO163="Y",'Manual Data'!AT163="Y"),1,0)</x:f>
        <x:v>1</x:v>
      </x:c>
      <x:c r="J163" s="25" t="n">
        <x:f>IF(OR('Manual Data'!AN163="Y",'Manual Data'!AS163="Y"),1,0)</x:f>
        <x:v>0</x:v>
      </x:c>
      <x:c r="K163" s="25" t="n">
        <x:f>IF(AND('Manual Data'!U163="Y",'Manual Data'!T163="Y",'Manual Data'!V163="Y"),1,0)</x:f>
        <x:v>0</x:v>
      </x:c>
      <x:c r="L163" s="25" t="n">
        <x:f>IF(AND('Manual Data'!M163="N",'Manual Data'!L163="N"),1,0)</x:f>
        <x:v>1</x:v>
      </x:c>
      <x:c r="M163" s="25" t="n">
        <x:f>IF(OR('Manual Data'!Y163="Y",'Manual Data'!Z163="Y"),1,0)</x:f>
        <x:v>0</x:v>
      </x:c>
      <x:c r="N163" s="25" t="n">
        <x:f>IF(AND('Manual Data'!H163="Y",'Manual Data'!I163="Y",E163=1),1,0)</x:f>
        <x:v>0</x:v>
      </x:c>
      <x:c r="O163" s="25" t="n">
        <x:f>IF(AND('Manual Data'!H163="Y",D163=1,E163=1),1,0)</x:f>
        <x:v>0</x:v>
      </x:c>
      <x:c r="P163" s="25" t="n">
        <x:f>IF(AND(O163=1,C163=1),1,0)</x:f>
        <x:v>0</x:v>
      </x:c>
      <x:c r="Q163" s="25" t="n">
        <x:f>IF(AND('Manual Data'!B163="Non-surgical",'Manual Data'!I163="Y",C163=1,J163=1,E163=1),1,0)</x:f>
        <x:v>0</x:v>
      </x:c>
      <x:c r="R163" s="25" t="n">
        <x:f>IF(AND(Q163=1,D163=0),1,0)</x:f>
        <x:v>0</x:v>
      </x:c>
      <x:c r="S163" s="25" t="n">
        <x:f>IF(AND(Q163=1,D163=1),1,0)</x:f>
        <x:v>0</x:v>
      </x:c>
      <x:c r="T163" s="25" t="n">
        <x:f>IF(AND(Q163=1,L163=1),1,0)</x:f>
        <x:v>0</x:v>
      </x:c>
      <x:c r="U163" s="25" t="n">
        <x:f>IF(AND(Q163=1,'Manual Data'!T163="N"),1,0)</x:f>
        <x:v>0</x:v>
      </x:c>
      <x:c r="V163" s="25" t="n">
        <x:f>IF(AND(OR('Manual Data'!B163="Surgical",'Manual Data'!B163="Mixed"),'Manual Data'!I163="Y",I163=1,E163=1),1,0)</x:f>
        <x:v>0</x:v>
      </x:c>
      <x:c r="W163" s="25" t="n">
        <x:f>IF(AND(V163=1,H163=0),1,0)</x:f>
        <x:v>0</x:v>
      </x:c>
      <x:c r="X163" s="25" t="n">
        <x:f>IF(AND('Manual Data'!X163="Y",'Manual Data'!G163="N"),1,0)</x:f>
        <x:v>0</x:v>
      </x:c>
      <x:c r="Y163" s="25" t="n">
        <x:f>IF(AND('Manual Data'!U163="Y",'Manual Data'!V163="N"),1,0)</x:f>
        <x:v>0</x:v>
      </x:c>
      <x:c r="Z163" s="25" t="n">
        <x:f>IF('Manual Data'!U163="N",1,0)</x:f>
        <x:v>1</x:v>
      </x:c>
      <x:c r="AA163" s="25" t="n">
        <x:f>IF(AND('Manual Data'!AB163="N",'Manual Data'!AC163="N"),1,0)</x:f>
        <x:v>1</x:v>
      </x:c>
      <x:c r="AB163" s="25" t="n">
        <x:f>IF(AND(D163=1,E163=1),1,0)</x:f>
        <x:v>0</x:v>
      </x:c>
      <x:c r="AC163" s="25" t="n">
        <x:f>IF(AND(D163=0,E163=1),1,0)</x:f>
        <x:v>1</x:v>
      </x:c>
      <x:c r="AD163" s="25" t="n">
        <x:f>IF(AND(D163=1,E163=0),1,0)</x:f>
        <x:v>0</x:v>
      </x:c>
      <x:c r="AE163" s="25" t="n">
        <x:f>IF(AND(D163=0,E163=0),1,0)</x:f>
        <x:v>0</x:v>
      </x:c>
      <x:c r="AF163" s="25" t="n">
        <x:f>IF(AND(H163=1,I163=1),1,0)</x:f>
        <x:v>0</x:v>
      </x:c>
      <x:c r="AG163" s="25" t="n">
        <x:f>IF(AND(H163=0,I163=1),1,0)</x:f>
        <x:v>1</x:v>
      </x:c>
      <x:c r="AH163" s="25" t="n">
        <x:f>IF(AND('Manual Data'!J163="Y",'Manual Data'!M163="N"),1,0)</x:f>
        <x:v>0</x:v>
      </x:c>
      <x:c r="AI163" s="25" t="n">
        <x:f>IF(AND('Manual Data'!J163="Y",'Manual Data'!L163="N"),1,0)</x:f>
        <x:v>0</x:v>
      </x:c>
      <x:c r="AJ163" s="25" t="n">
        <x:f>IF(AND('Manual Data'!O163="N",'Manual Data'!Q163="N"),1,0)</x:f>
        <x:v>1</x:v>
      </x:c>
      <x:c r="AK163" s="25" t="n">
        <x:f>IF(AND('Manual Data'!J163="Y",'Manual Data'!K163="Y"),1,0)</x:f>
        <x:v>0</x:v>
      </x:c>
      <x:c r="AL163" s="25" t="n">
        <x:f>IF(AND('Manual Data'!J163="Y",'Manual Data'!K163="Y",'Manual Data'!L163="Y"),1,0)</x:f>
        <x:v>0</x:v>
      </x:c>
      <x:c r="AM163" s="25" t="n">
        <x:f>IF(AND(D163=1,'Manual Data'!N163="Y"),1,0)</x:f>
        <x:v>0</x:v>
      </x:c>
    </x:row>
    <x:row r="164">
      <x:c r="A164" s="24" t="str">
        <x:f>'Manual Data'!A164</x:f>
        <x:v>160</x:v>
      </x:c>
      <x:c r="B164" s="25" t="str">
        <x:f>'Manual Data'!B164</x:f>
        <x:v>Non-surgical</x:v>
      </x:c>
      <x:c r="C164" s="25" t="n">
        <x:f>IF(OR('Manual Data'!O164="Y",'Manual Data'!Q164="Y"),1,0)</x:f>
        <x:v>0</x:v>
      </x:c>
      <x:c r="D164" s="25" t="n">
        <x:f>IF(AND('Manual Data'!J164="Y",'Manual Data'!K164="Y",'Manual Data'!L164="Y",'Manual Data'!M164="Y"),1,0)</x:f>
        <x:v>1</x:v>
      </x:c>
      <x:c r="E164" s="25" t="n">
        <x:f>IF(OR('Manual Data'!AS164="Y",'Manual Data'!AT164="Y",'Manual Data'!AU164="Y",'Manual Data'!AV164="Y",'Manual Data'!AW164="Y"),1,0)</x:f>
        <x:v>1</x:v>
      </x:c>
      <x:c r="F164" s="25" t="n">
        <x:f>IF(OR('Manual Data'!AB164="Y",'Manual Data'!AC164="Y",'Manual Data'!AD164="Y",'Manual Data'!AE164="Y",'Manual Data'!AF164="Y"),1,0)</x:f>
        <x:v>1</x:v>
      </x:c>
      <x:c r="G164" s="25" t="n">
        <x:f>IF(OR('Manual Data'!AN164="Y",'Manual Data'!AO164="Y",'Manual Data'!AP164="Y",'Manual Data'!AQ164="Y"),1,0)</x:f>
        <x:v>1</x:v>
      </x:c>
      <x:c r="H164" s="25" t="n">
        <x:f>IF(OR('Manual Data'!R164="Y",'Manual Data'!S164="Y"),1,0)</x:f>
        <x:v>0</x:v>
      </x:c>
      <x:c r="I164" s="25" t="n">
        <x:f>IF(OR('Manual Data'!AO164="Y",'Manual Data'!AT164="Y"),1,0)</x:f>
        <x:v>0</x:v>
      </x:c>
      <x:c r="J164" s="25" t="n">
        <x:f>IF(OR('Manual Data'!AN164="Y",'Manual Data'!AS164="Y"),1,0)</x:f>
        <x:v>1</x:v>
      </x:c>
      <x:c r="K164" s="25" t="n">
        <x:f>IF(AND('Manual Data'!U164="Y",'Manual Data'!T164="Y",'Manual Data'!V164="Y"),1,0)</x:f>
        <x:v>1</x:v>
      </x:c>
      <x:c r="L164" s="25" t="n">
        <x:f>IF(AND('Manual Data'!M164="N",'Manual Data'!L164="N"),1,0)</x:f>
        <x:v>0</x:v>
      </x:c>
      <x:c r="M164" s="25" t="n">
        <x:f>IF(OR('Manual Data'!Y164="Y",'Manual Data'!Z164="Y"),1,0)</x:f>
        <x:v>0</x:v>
      </x:c>
      <x:c r="N164" s="25" t="n">
        <x:f>IF(AND('Manual Data'!H164="Y",'Manual Data'!I164="Y",E164=1),1,0)</x:f>
        <x:v>0</x:v>
      </x:c>
      <x:c r="O164" s="25" t="n">
        <x:f>IF(AND('Manual Data'!H164="Y",D164=1,E164=1),1,0)</x:f>
        <x:v>0</x:v>
      </x:c>
      <x:c r="P164" s="25" t="n">
        <x:f>IF(AND(O164=1,C164=1),1,0)</x:f>
        <x:v>0</x:v>
      </x:c>
      <x:c r="Q164" s="25" t="n">
        <x:f>IF(AND('Manual Data'!B164="Non-surgical",'Manual Data'!I164="Y",C164=1,J164=1,E164=1),1,0)</x:f>
        <x:v>0</x:v>
      </x:c>
      <x:c r="R164" s="25" t="n">
        <x:f>IF(AND(Q164=1,D164=0),1,0)</x:f>
        <x:v>0</x:v>
      </x:c>
      <x:c r="S164" s="25" t="n">
        <x:f>IF(AND(Q164=1,D164=1),1,0)</x:f>
        <x:v>0</x:v>
      </x:c>
      <x:c r="T164" s="25" t="n">
        <x:f>IF(AND(Q164=1,L164=1),1,0)</x:f>
        <x:v>0</x:v>
      </x:c>
      <x:c r="U164" s="25" t="n">
        <x:f>IF(AND(Q164=1,'Manual Data'!T164="N"),1,0)</x:f>
        <x:v>0</x:v>
      </x:c>
      <x:c r="V164" s="25" t="n">
        <x:f>IF(AND(OR('Manual Data'!B164="Surgical",'Manual Data'!B164="Mixed"),'Manual Data'!I164="Y",I164=1,E164=1),1,0)</x:f>
        <x:v>0</x:v>
      </x:c>
      <x:c r="W164" s="25" t="n">
        <x:f>IF(AND(V164=1,H164=0),1,0)</x:f>
        <x:v>0</x:v>
      </x:c>
      <x:c r="X164" s="25" t="n">
        <x:f>IF(AND('Manual Data'!X164="Y",'Manual Data'!G164="N"),1,0)</x:f>
        <x:v>1</x:v>
      </x:c>
      <x:c r="Y164" s="25" t="n">
        <x:f>IF(AND('Manual Data'!U164="Y",'Manual Data'!V164="N"),1,0)</x:f>
        <x:v>0</x:v>
      </x:c>
      <x:c r="Z164" s="25" t="n">
        <x:f>IF('Manual Data'!U164="N",1,0)</x:f>
        <x:v>0</x:v>
      </x:c>
      <x:c r="AA164" s="25" t="n">
        <x:f>IF(AND('Manual Data'!AB164="N",'Manual Data'!AC164="N"),1,0)</x:f>
        <x:v>1</x:v>
      </x:c>
      <x:c r="AB164" s="25" t="n">
        <x:f>IF(AND(D164=1,E164=1),1,0)</x:f>
        <x:v>1</x:v>
      </x:c>
      <x:c r="AC164" s="25" t="n">
        <x:f>IF(AND(D164=0,E164=1),1,0)</x:f>
        <x:v>0</x:v>
      </x:c>
      <x:c r="AD164" s="25" t="n">
        <x:f>IF(AND(D164=1,E164=0),1,0)</x:f>
        <x:v>0</x:v>
      </x:c>
      <x:c r="AE164" s="25" t="n">
        <x:f>IF(AND(D164=0,E164=0),1,0)</x:f>
        <x:v>0</x:v>
      </x:c>
      <x:c r="AF164" s="25" t="n">
        <x:f>IF(AND(H164=1,I164=1),1,0)</x:f>
        <x:v>0</x:v>
      </x:c>
      <x:c r="AG164" s="25" t="n">
        <x:f>IF(AND(H164=0,I164=1),1,0)</x:f>
        <x:v>0</x:v>
      </x:c>
      <x:c r="AH164" s="25" t="n">
        <x:f>IF(AND('Manual Data'!J164="Y",'Manual Data'!M164="N"),1,0)</x:f>
        <x:v>0</x:v>
      </x:c>
      <x:c r="AI164" s="25" t="n">
        <x:f>IF(AND('Manual Data'!J164="Y",'Manual Data'!L164="N"),1,0)</x:f>
        <x:v>0</x:v>
      </x:c>
      <x:c r="AJ164" s="25" t="n">
        <x:f>IF(AND('Manual Data'!O164="N",'Manual Data'!Q164="N"),1,0)</x:f>
        <x:v>1</x:v>
      </x:c>
      <x:c r="AK164" s="25" t="n">
        <x:f>IF(AND('Manual Data'!J164="Y",'Manual Data'!K164="Y"),1,0)</x:f>
        <x:v>1</x:v>
      </x:c>
      <x:c r="AL164" s="25" t="n">
        <x:f>IF(AND('Manual Data'!J164="Y",'Manual Data'!K164="Y",'Manual Data'!L164="Y"),1,0)</x:f>
        <x:v>1</x:v>
      </x:c>
      <x:c r="AM164" s="25" t="n">
        <x:f>IF(AND(D164=1,'Manual Data'!N164="Y"),1,0)</x:f>
        <x:v>1</x:v>
      </x:c>
    </x:row>
    <x:row r="165">
      <x:c r="A165" s="24" t="str">
        <x:f>'Manual Data'!A165</x:f>
        <x:v>161</x:v>
      </x:c>
      <x:c r="B165" s="25" t="str">
        <x:f>'Manual Data'!B165</x:f>
        <x:v>Non-surgical</x:v>
      </x:c>
      <x:c r="C165" s="25" t="n">
        <x:f>IF(OR('Manual Data'!O165="Y",'Manual Data'!Q165="Y"),1,0)</x:f>
        <x:v>1</x:v>
      </x:c>
      <x:c r="D165" s="25" t="n">
        <x:f>IF(AND('Manual Data'!J165="Y",'Manual Data'!K165="Y",'Manual Data'!L165="Y",'Manual Data'!M165="Y"),1,0)</x:f>
        <x:v>1</x:v>
      </x:c>
      <x:c r="E165" s="25" t="n">
        <x:f>IF(OR('Manual Data'!AS165="Y",'Manual Data'!AT165="Y",'Manual Data'!AU165="Y",'Manual Data'!AV165="Y",'Manual Data'!AW165="Y"),1,0)</x:f>
        <x:v>1</x:v>
      </x:c>
      <x:c r="F165" s="25" t="n">
        <x:f>IF(OR('Manual Data'!AB165="Y",'Manual Data'!AC165="Y",'Manual Data'!AD165="Y",'Manual Data'!AE165="Y",'Manual Data'!AF165="Y"),1,0)</x:f>
        <x:v>1</x:v>
      </x:c>
      <x:c r="G165" s="25" t="n">
        <x:f>IF(OR('Manual Data'!AN165="Y",'Manual Data'!AO165="Y",'Manual Data'!AP165="Y",'Manual Data'!AQ165="Y"),1,0)</x:f>
        <x:v>1</x:v>
      </x:c>
      <x:c r="H165" s="25" t="n">
        <x:f>IF(OR('Manual Data'!R165="Y",'Manual Data'!S165="Y"),1,0)</x:f>
        <x:v>1</x:v>
      </x:c>
      <x:c r="I165" s="25" t="n">
        <x:f>IF(OR('Manual Data'!AO165="Y",'Manual Data'!AT165="Y"),1,0)</x:f>
        <x:v>1</x:v>
      </x:c>
      <x:c r="J165" s="25" t="n">
        <x:f>IF(OR('Manual Data'!AN165="Y",'Manual Data'!AS165="Y"),1,0)</x:f>
        <x:v>1</x:v>
      </x:c>
      <x:c r="K165" s="25" t="n">
        <x:f>IF(AND('Manual Data'!U165="Y",'Manual Data'!T165="Y",'Manual Data'!V165="Y"),1,0)</x:f>
        <x:v>1</x:v>
      </x:c>
      <x:c r="L165" s="25" t="n">
        <x:f>IF(AND('Manual Data'!M165="N",'Manual Data'!L165="N"),1,0)</x:f>
        <x:v>0</x:v>
      </x:c>
      <x:c r="M165" s="25" t="n">
        <x:f>IF(OR('Manual Data'!Y165="Y",'Manual Data'!Z165="Y"),1,0)</x:f>
        <x:v>0</x:v>
      </x:c>
      <x:c r="N165" s="25" t="n">
        <x:f>IF(AND('Manual Data'!H165="Y",'Manual Data'!I165="Y",E165=1),1,0)</x:f>
        <x:v>0</x:v>
      </x:c>
      <x:c r="O165" s="25" t="n">
        <x:f>IF(AND('Manual Data'!H165="Y",D165=1,E165=1),1,0)</x:f>
        <x:v>0</x:v>
      </x:c>
      <x:c r="P165" s="25" t="n">
        <x:f>IF(AND(O165=1,C165=1),1,0)</x:f>
        <x:v>0</x:v>
      </x:c>
      <x:c r="Q165" s="25" t="n">
        <x:f>IF(AND('Manual Data'!B165="Non-surgical",'Manual Data'!I165="Y",C165=1,J165=1,E165=1),1,0)</x:f>
        <x:v>1</x:v>
      </x:c>
      <x:c r="R165" s="25" t="n">
        <x:f>IF(AND(Q165=1,D165=0),1,0)</x:f>
        <x:v>0</x:v>
      </x:c>
      <x:c r="S165" s="25" t="n">
        <x:f>IF(AND(Q165=1,D165=1),1,0)</x:f>
        <x:v>1</x:v>
      </x:c>
      <x:c r="T165" s="25" t="n">
        <x:f>IF(AND(Q165=1,L165=1),1,0)</x:f>
        <x:v>0</x:v>
      </x:c>
      <x:c r="U165" s="25" t="n">
        <x:f>IF(AND(Q165=1,'Manual Data'!T165="N"),1,0)</x:f>
        <x:v>0</x:v>
      </x:c>
      <x:c r="V165" s="25" t="n">
        <x:f>IF(AND(OR('Manual Data'!B165="Surgical",'Manual Data'!B165="Mixed"),'Manual Data'!I165="Y",I165=1,E165=1),1,0)</x:f>
        <x:v>0</x:v>
      </x:c>
      <x:c r="W165" s="25" t="n">
        <x:f>IF(AND(V165=1,H165=0),1,0)</x:f>
        <x:v>0</x:v>
      </x:c>
      <x:c r="X165" s="25" t="n">
        <x:f>IF(AND('Manual Data'!X165="Y",'Manual Data'!G165="N"),1,0)</x:f>
        <x:v>1</x:v>
      </x:c>
      <x:c r="Y165" s="25" t="n">
        <x:f>IF(AND('Manual Data'!U165="Y",'Manual Data'!V165="N"),1,0)</x:f>
        <x:v>0</x:v>
      </x:c>
      <x:c r="Z165" s="25" t="n">
        <x:f>IF('Manual Data'!U165="N",1,0)</x:f>
        <x:v>0</x:v>
      </x:c>
      <x:c r="AA165" s="25" t="n">
        <x:f>IF(AND('Manual Data'!AB165="N",'Manual Data'!AC165="N"),1,0)</x:f>
        <x:v>0</x:v>
      </x:c>
      <x:c r="AB165" s="25" t="n">
        <x:f>IF(AND(D165=1,E165=1),1,0)</x:f>
        <x:v>1</x:v>
      </x:c>
      <x:c r="AC165" s="25" t="n">
        <x:f>IF(AND(D165=0,E165=1),1,0)</x:f>
        <x:v>0</x:v>
      </x:c>
      <x:c r="AD165" s="25" t="n">
        <x:f>IF(AND(D165=1,E165=0),1,0)</x:f>
        <x:v>0</x:v>
      </x:c>
      <x:c r="AE165" s="25" t="n">
        <x:f>IF(AND(D165=0,E165=0),1,0)</x:f>
        <x:v>0</x:v>
      </x:c>
      <x:c r="AF165" s="25" t="n">
        <x:f>IF(AND(H165=1,I165=1),1,0)</x:f>
        <x:v>1</x:v>
      </x:c>
      <x:c r="AG165" s="25" t="n">
        <x:f>IF(AND(H165=0,I165=1),1,0)</x:f>
        <x:v>0</x:v>
      </x:c>
      <x:c r="AH165" s="25" t="n">
        <x:f>IF(AND('Manual Data'!J165="Y",'Manual Data'!M165="N"),1,0)</x:f>
        <x:v>0</x:v>
      </x:c>
      <x:c r="AI165" s="25" t="n">
        <x:f>IF(AND('Manual Data'!J165="Y",'Manual Data'!L165="N"),1,0)</x:f>
        <x:v>0</x:v>
      </x:c>
      <x:c r="AJ165" s="25" t="n">
        <x:f>IF(AND('Manual Data'!O165="N",'Manual Data'!Q165="N"),1,0)</x:f>
        <x:v>0</x:v>
      </x:c>
      <x:c r="AK165" s="25" t="n">
        <x:f>IF(AND('Manual Data'!J165="Y",'Manual Data'!K165="Y"),1,0)</x:f>
        <x:v>1</x:v>
      </x:c>
      <x:c r="AL165" s="25" t="n">
        <x:f>IF(AND('Manual Data'!J165="Y",'Manual Data'!K165="Y",'Manual Data'!L165="Y"),1,0)</x:f>
        <x:v>1</x:v>
      </x:c>
      <x:c r="AM165" s="25" t="n">
        <x:f>IF(AND(D165=1,'Manual Data'!N165="Y"),1,0)</x:f>
        <x:v>1</x:v>
      </x:c>
    </x:row>
    <x:row r="166">
      <x:c r="A166" s="24" t="str">
        <x:f>'Manual Data'!A166</x:f>
        <x:v>162</x:v>
      </x:c>
      <x:c r="B166" s="25" t="str">
        <x:f>'Manual Data'!B166</x:f>
        <x:v>Surgical</x:v>
      </x:c>
      <x:c r="C166" s="25" t="n">
        <x:f>IF(OR('Manual Data'!O166="Y",'Manual Data'!Q166="Y"),1,0)</x:f>
        <x:v>0</x:v>
      </x:c>
      <x:c r="D166" s="25" t="n">
        <x:f>IF(AND('Manual Data'!J166="Y",'Manual Data'!K166="Y",'Manual Data'!L166="Y",'Manual Data'!M166="Y"),1,0)</x:f>
        <x:v>1</x:v>
      </x:c>
      <x:c r="E166" s="25" t="n">
        <x:f>IF(OR('Manual Data'!AS166="Y",'Manual Data'!AT166="Y",'Manual Data'!AU166="Y",'Manual Data'!AV166="Y",'Manual Data'!AW166="Y"),1,0)</x:f>
        <x:v>1</x:v>
      </x:c>
      <x:c r="F166" s="25" t="n">
        <x:f>IF(OR('Manual Data'!AB166="Y",'Manual Data'!AC166="Y",'Manual Data'!AD166="Y",'Manual Data'!AE166="Y",'Manual Data'!AF166="Y"),1,0)</x:f>
        <x:v>1</x:v>
      </x:c>
      <x:c r="G166" s="25" t="n">
        <x:f>IF(OR('Manual Data'!AN166="Y",'Manual Data'!AO166="Y",'Manual Data'!AP166="Y",'Manual Data'!AQ166="Y"),1,0)</x:f>
        <x:v>1</x:v>
      </x:c>
      <x:c r="H166" s="25" t="n">
        <x:f>IF(OR('Manual Data'!R166="Y",'Manual Data'!S166="Y"),1,0)</x:f>
        <x:v>1</x:v>
      </x:c>
      <x:c r="I166" s="25" t="n">
        <x:f>IF(OR('Manual Data'!AO166="Y",'Manual Data'!AT166="Y"),1,0)</x:f>
        <x:v>1</x:v>
      </x:c>
      <x:c r="J166" s="25" t="n">
        <x:f>IF(OR('Manual Data'!AN166="Y",'Manual Data'!AS166="Y"),1,0)</x:f>
        <x:v>0</x:v>
      </x:c>
      <x:c r="K166" s="25" t="n">
        <x:f>IF(AND('Manual Data'!U166="Y",'Manual Data'!T166="Y",'Manual Data'!V166="Y"),1,0)</x:f>
        <x:v>0</x:v>
      </x:c>
      <x:c r="L166" s="25" t="n">
        <x:f>IF(AND('Manual Data'!M166="N",'Manual Data'!L166="N"),1,0)</x:f>
        <x:v>0</x:v>
      </x:c>
      <x:c r="M166" s="25" t="n">
        <x:f>IF(OR('Manual Data'!Y166="Y",'Manual Data'!Z166="Y"),1,0)</x:f>
        <x:v>0</x:v>
      </x:c>
      <x:c r="N166" s="25" t="n">
        <x:f>IF(AND('Manual Data'!H166="Y",'Manual Data'!I166="Y",E166=1),1,0)</x:f>
        <x:v>1</x:v>
      </x:c>
      <x:c r="O166" s="25" t="n">
        <x:f>IF(AND('Manual Data'!H166="Y",D166=1,E166=1),1,0)</x:f>
        <x:v>1</x:v>
      </x:c>
      <x:c r="P166" s="25" t="n">
        <x:f>IF(AND(O166=1,C166=1),1,0)</x:f>
        <x:v>0</x:v>
      </x:c>
      <x:c r="Q166" s="25" t="n">
        <x:f>IF(AND('Manual Data'!B166="Non-surgical",'Manual Data'!I166="Y",C166=1,J166=1,E166=1),1,0)</x:f>
        <x:v>0</x:v>
      </x:c>
      <x:c r="R166" s="25" t="n">
        <x:f>IF(AND(Q166=1,D166=0),1,0)</x:f>
        <x:v>0</x:v>
      </x:c>
      <x:c r="S166" s="25" t="n">
        <x:f>IF(AND(Q166=1,D166=1),1,0)</x:f>
        <x:v>0</x:v>
      </x:c>
      <x:c r="T166" s="25" t="n">
        <x:f>IF(AND(Q166=1,L166=1),1,0)</x:f>
        <x:v>0</x:v>
      </x:c>
      <x:c r="U166" s="25" t="n">
        <x:f>IF(AND(Q166=1,'Manual Data'!T166="N"),1,0)</x:f>
        <x:v>0</x:v>
      </x:c>
      <x:c r="V166" s="25" t="n">
        <x:f>IF(AND(OR('Manual Data'!B166="Surgical",'Manual Data'!B166="Mixed"),'Manual Data'!I166="Y",I166=1,E166=1),1,0)</x:f>
        <x:v>1</x:v>
      </x:c>
      <x:c r="W166" s="25" t="n">
        <x:f>IF(AND(V166=1,H166=0),1,0)</x:f>
        <x:v>0</x:v>
      </x:c>
      <x:c r="X166" s="25" t="n">
        <x:f>IF(AND('Manual Data'!X166="Y",'Manual Data'!G166="N"),1,0)</x:f>
        <x:v>0</x:v>
      </x:c>
      <x:c r="Y166" s="25" t="n">
        <x:f>IF(AND('Manual Data'!U166="Y",'Manual Data'!V166="N"),1,0)</x:f>
        <x:v>0</x:v>
      </x:c>
      <x:c r="Z166" s="25" t="n">
        <x:f>IF('Manual Data'!U166="N",1,0)</x:f>
        <x:v>0</x:v>
      </x:c>
      <x:c r="AA166" s="25" t="n">
        <x:f>IF(AND('Manual Data'!AB166="N",'Manual Data'!AC166="N"),1,0)</x:f>
        <x:v>0</x:v>
      </x:c>
      <x:c r="AB166" s="25" t="n">
        <x:f>IF(AND(D166=1,E166=1),1,0)</x:f>
        <x:v>1</x:v>
      </x:c>
      <x:c r="AC166" s="25" t="n">
        <x:f>IF(AND(D166=0,E166=1),1,0)</x:f>
        <x:v>0</x:v>
      </x:c>
      <x:c r="AD166" s="25" t="n">
        <x:f>IF(AND(D166=1,E166=0),1,0)</x:f>
        <x:v>0</x:v>
      </x:c>
      <x:c r="AE166" s="25" t="n">
        <x:f>IF(AND(D166=0,E166=0),1,0)</x:f>
        <x:v>0</x:v>
      </x:c>
      <x:c r="AF166" s="25" t="n">
        <x:f>IF(AND(H166=1,I166=1),1,0)</x:f>
        <x:v>1</x:v>
      </x:c>
      <x:c r="AG166" s="25" t="n">
        <x:f>IF(AND(H166=0,I166=1),1,0)</x:f>
        <x:v>0</x:v>
      </x:c>
      <x:c r="AH166" s="25" t="n">
        <x:f>IF(AND('Manual Data'!J166="Y",'Manual Data'!M166="N"),1,0)</x:f>
        <x:v>0</x:v>
      </x:c>
      <x:c r="AI166" s="25" t="n">
        <x:f>IF(AND('Manual Data'!J166="Y",'Manual Data'!L166="N"),1,0)</x:f>
        <x:v>0</x:v>
      </x:c>
      <x:c r="AJ166" s="25" t="n">
        <x:f>IF(AND('Manual Data'!O166="N",'Manual Data'!Q166="N"),1,0)</x:f>
        <x:v>1</x:v>
      </x:c>
      <x:c r="AK166" s="25" t="n">
        <x:f>IF(AND('Manual Data'!J166="Y",'Manual Data'!K166="Y"),1,0)</x:f>
        <x:v>1</x:v>
      </x:c>
      <x:c r="AL166" s="25" t="n">
        <x:f>IF(AND('Manual Data'!J166="Y",'Manual Data'!K166="Y",'Manual Data'!L166="Y"),1,0)</x:f>
        <x:v>1</x:v>
      </x:c>
      <x:c r="AM166" s="25" t="n">
        <x:f>IF(AND(D166=1,'Manual Data'!N166="Y"),1,0)</x:f>
        <x:v>1</x:v>
      </x:c>
    </x:row>
    <x:row r="167">
      <x:c r="A167" s="24" t="str">
        <x:f>'Manual Data'!A167</x:f>
        <x:v>163</x:v>
      </x:c>
      <x:c r="B167" s="25" t="str">
        <x:f>'Manual Data'!B167</x:f>
        <x:v>Non-surgical</x:v>
      </x:c>
      <x:c r="C167" s="25" t="n">
        <x:f>IF(OR('Manual Data'!O167="Y",'Manual Data'!Q167="Y"),1,0)</x:f>
        <x:v>1</x:v>
      </x:c>
      <x:c r="D167" s="25" t="n">
        <x:f>IF(AND('Manual Data'!J167="Y",'Manual Data'!K167="Y",'Manual Data'!L167="Y",'Manual Data'!M167="Y"),1,0)</x:f>
        <x:v>0</x:v>
      </x:c>
      <x:c r="E167" s="25" t="n">
        <x:f>IF(OR('Manual Data'!AS167="Y",'Manual Data'!AT167="Y",'Manual Data'!AU167="Y",'Manual Data'!AV167="Y",'Manual Data'!AW167="Y"),1,0)</x:f>
        <x:v>1</x:v>
      </x:c>
      <x:c r="F167" s="25" t="n">
        <x:f>IF(OR('Manual Data'!AB167="Y",'Manual Data'!AC167="Y",'Manual Data'!AD167="Y",'Manual Data'!AE167="Y",'Manual Data'!AF167="Y"),1,0)</x:f>
        <x:v>1</x:v>
      </x:c>
      <x:c r="G167" s="25" t="n">
        <x:f>IF(OR('Manual Data'!AN167="Y",'Manual Data'!AO167="Y",'Manual Data'!AP167="Y",'Manual Data'!AQ167="Y"),1,0)</x:f>
        <x:v>1</x:v>
      </x:c>
      <x:c r="H167" s="25" t="n">
        <x:f>IF(OR('Manual Data'!R167="Y",'Manual Data'!S167="Y"),1,0)</x:f>
        <x:v>0</x:v>
      </x:c>
      <x:c r="I167" s="25" t="n">
        <x:f>IF(OR('Manual Data'!AO167="Y",'Manual Data'!AT167="Y"),1,0)</x:f>
        <x:v>0</x:v>
      </x:c>
      <x:c r="J167" s="25" t="n">
        <x:f>IF(OR('Manual Data'!AN167="Y",'Manual Data'!AS167="Y"),1,0)</x:f>
        <x:v>1</x:v>
      </x:c>
      <x:c r="K167" s="25" t="n">
        <x:f>IF(AND('Manual Data'!U167="Y",'Manual Data'!T167="Y",'Manual Data'!V167="Y"),1,0)</x:f>
        <x:v>0</x:v>
      </x:c>
      <x:c r="L167" s="25" t="n">
        <x:f>IF(AND('Manual Data'!M167="N",'Manual Data'!L167="N"),1,0)</x:f>
        <x:v>1</x:v>
      </x:c>
      <x:c r="M167" s="25" t="n">
        <x:f>IF(OR('Manual Data'!Y167="Y",'Manual Data'!Z167="Y"),1,0)</x:f>
        <x:v>1</x:v>
      </x:c>
      <x:c r="N167" s="25" t="n">
        <x:f>IF(AND('Manual Data'!H167="Y",'Manual Data'!I167="Y",E167=1),1,0)</x:f>
        <x:v>0</x:v>
      </x:c>
      <x:c r="O167" s="25" t="n">
        <x:f>IF(AND('Manual Data'!H167="Y",D167=1,E167=1),1,0)</x:f>
        <x:v>0</x:v>
      </x:c>
      <x:c r="P167" s="25" t="n">
        <x:f>IF(AND(O167=1,C167=1),1,0)</x:f>
        <x:v>0</x:v>
      </x:c>
      <x:c r="Q167" s="25" t="n">
        <x:f>IF(AND('Manual Data'!B167="Non-surgical",'Manual Data'!I167="Y",C167=1,J167=1,E167=1),1,0)</x:f>
        <x:v>0</x:v>
      </x:c>
      <x:c r="R167" s="25" t="n">
        <x:f>IF(AND(Q167=1,D167=0),1,0)</x:f>
        <x:v>0</x:v>
      </x:c>
      <x:c r="S167" s="25" t="n">
        <x:f>IF(AND(Q167=1,D167=1),1,0)</x:f>
        <x:v>0</x:v>
      </x:c>
      <x:c r="T167" s="25" t="n">
        <x:f>IF(AND(Q167=1,L167=1),1,0)</x:f>
        <x:v>0</x:v>
      </x:c>
      <x:c r="U167" s="25" t="n">
        <x:f>IF(AND(Q167=1,'Manual Data'!T167="N"),1,0)</x:f>
        <x:v>0</x:v>
      </x:c>
      <x:c r="V167" s="25" t="n">
        <x:f>IF(AND(OR('Manual Data'!B167="Surgical",'Manual Data'!B167="Mixed"),'Manual Data'!I167="Y",I167=1,E167=1),1,0)</x:f>
        <x:v>0</x:v>
      </x:c>
      <x:c r="W167" s="25" t="n">
        <x:f>IF(AND(V167=1,H167=0),1,0)</x:f>
        <x:v>0</x:v>
      </x:c>
      <x:c r="X167" s="25" t="n">
        <x:f>IF(AND('Manual Data'!X167="Y",'Manual Data'!G167="N"),1,0)</x:f>
        <x:v>0</x:v>
      </x:c>
      <x:c r="Y167" s="25" t="n">
        <x:f>IF(AND('Manual Data'!U167="Y",'Manual Data'!V167="N"),1,0)</x:f>
        <x:v>0</x:v>
      </x:c>
      <x:c r="Z167" s="25" t="n">
        <x:f>IF('Manual Data'!U167="N",1,0)</x:f>
        <x:v>0</x:v>
      </x:c>
      <x:c r="AA167" s="25" t="n">
        <x:f>IF(AND('Manual Data'!AB167="N",'Manual Data'!AC167="N"),1,0)</x:f>
        <x:v>0</x:v>
      </x:c>
      <x:c r="AB167" s="25" t="n">
        <x:f>IF(AND(D167=1,E167=1),1,0)</x:f>
        <x:v>0</x:v>
      </x:c>
      <x:c r="AC167" s="25" t="n">
        <x:f>IF(AND(D167=0,E167=1),1,0)</x:f>
        <x:v>1</x:v>
      </x:c>
      <x:c r="AD167" s="25" t="n">
        <x:f>IF(AND(D167=1,E167=0),1,0)</x:f>
        <x:v>0</x:v>
      </x:c>
      <x:c r="AE167" s="25" t="n">
        <x:f>IF(AND(D167=0,E167=0),1,0)</x:f>
        <x:v>0</x:v>
      </x:c>
      <x:c r="AF167" s="25" t="n">
        <x:f>IF(AND(H167=1,I167=1),1,0)</x:f>
        <x:v>0</x:v>
      </x:c>
      <x:c r="AG167" s="25" t="n">
        <x:f>IF(AND(H167=0,I167=1),1,0)</x:f>
        <x:v>0</x:v>
      </x:c>
      <x:c r="AH167" s="25" t="n">
        <x:f>IF(AND('Manual Data'!J167="Y",'Manual Data'!M167="N"),1,0)</x:f>
        <x:v>1</x:v>
      </x:c>
      <x:c r="AI167" s="25" t="n">
        <x:f>IF(AND('Manual Data'!J167="Y",'Manual Data'!L167="N"),1,0)</x:f>
        <x:v>1</x:v>
      </x:c>
      <x:c r="AJ167" s="25" t="n">
        <x:f>IF(AND('Manual Data'!O167="N",'Manual Data'!Q167="N"),1,0)</x:f>
        <x:v>0</x:v>
      </x:c>
      <x:c r="AK167" s="25" t="n">
        <x:f>IF(AND('Manual Data'!J167="Y",'Manual Data'!K167="Y"),1,0)</x:f>
        <x:v>1</x:v>
      </x:c>
      <x:c r="AL167" s="25" t="n">
        <x:f>IF(AND('Manual Data'!J167="Y",'Manual Data'!K167="Y",'Manual Data'!L167="Y"),1,0)</x:f>
        <x:v>0</x:v>
      </x:c>
      <x:c r="AM167" s="25" t="n">
        <x:f>IF(AND(D167=1,'Manual Data'!N167="Y"),1,0)</x:f>
        <x:v>0</x:v>
      </x:c>
    </x:row>
    <x:row r="168">
      <x:c r="A168" s="24" t="str">
        <x:f>'Manual Data'!A168</x:f>
        <x:v>164</x:v>
      </x:c>
      <x:c r="B168" s="25" t="str">
        <x:f>'Manual Data'!B168</x:f>
        <x:v>Non-surgical</x:v>
      </x:c>
      <x:c r="C168" s="25" t="n">
        <x:f>IF(OR('Manual Data'!O168="Y",'Manual Data'!Q168="Y"),1,0)</x:f>
        <x:v>1</x:v>
      </x:c>
      <x:c r="D168" s="25" t="n">
        <x:f>IF(AND('Manual Data'!J168="Y",'Manual Data'!K168="Y",'Manual Data'!L168="Y",'Manual Data'!M168="Y"),1,0)</x:f>
        <x:v>0</x:v>
      </x:c>
      <x:c r="E168" s="25" t="n">
        <x:f>IF(OR('Manual Data'!AS168="Y",'Manual Data'!AT168="Y",'Manual Data'!AU168="Y",'Manual Data'!AV168="Y",'Manual Data'!AW168="Y"),1,0)</x:f>
        <x:v>1</x:v>
      </x:c>
      <x:c r="F168" s="25" t="n">
        <x:f>IF(OR('Manual Data'!AB168="Y",'Manual Data'!AC168="Y",'Manual Data'!AD168="Y",'Manual Data'!AE168="Y",'Manual Data'!AF168="Y"),1,0)</x:f>
        <x:v>1</x:v>
      </x:c>
      <x:c r="G168" s="25" t="n">
        <x:f>IF(OR('Manual Data'!AN168="Y",'Manual Data'!AO168="Y",'Manual Data'!AP168="Y",'Manual Data'!AQ168="Y"),1,0)</x:f>
        <x:v>1</x:v>
      </x:c>
      <x:c r="H168" s="25" t="n">
        <x:f>IF(OR('Manual Data'!R168="Y",'Manual Data'!S168="Y"),1,0)</x:f>
        <x:v>1</x:v>
      </x:c>
      <x:c r="I168" s="25" t="n">
        <x:f>IF(OR('Manual Data'!AO168="Y",'Manual Data'!AT168="Y"),1,0)</x:f>
        <x:v>0</x:v>
      </x:c>
      <x:c r="J168" s="25" t="n">
        <x:f>IF(OR('Manual Data'!AN168="Y",'Manual Data'!AS168="Y"),1,0)</x:f>
        <x:v>1</x:v>
      </x:c>
      <x:c r="K168" s="25" t="n">
        <x:f>IF(AND('Manual Data'!U168="Y",'Manual Data'!T168="Y",'Manual Data'!V168="Y"),1,0)</x:f>
        <x:v>0</x:v>
      </x:c>
      <x:c r="L168" s="25" t="n">
        <x:f>IF(AND('Manual Data'!M168="N",'Manual Data'!L168="N"),1,0)</x:f>
        <x:v>1</x:v>
      </x:c>
      <x:c r="M168" s="25" t="n">
        <x:f>IF(OR('Manual Data'!Y168="Y",'Manual Data'!Z168="Y"),1,0)</x:f>
        <x:v>0</x:v>
      </x:c>
      <x:c r="N168" s="25" t="n">
        <x:f>IF(AND('Manual Data'!H168="Y",'Manual Data'!I168="Y",E168=1),1,0)</x:f>
        <x:v>0</x:v>
      </x:c>
      <x:c r="O168" s="25" t="n">
        <x:f>IF(AND('Manual Data'!H168="Y",D168=1,E168=1),1,0)</x:f>
        <x:v>0</x:v>
      </x:c>
      <x:c r="P168" s="25" t="n">
        <x:f>IF(AND(O168=1,C168=1),1,0)</x:f>
        <x:v>0</x:v>
      </x:c>
      <x:c r="Q168" s="25" t="n">
        <x:f>IF(AND('Manual Data'!B168="Non-surgical",'Manual Data'!I168="Y",C168=1,J168=1,E168=1),1,0)</x:f>
        <x:v>0</x:v>
      </x:c>
      <x:c r="R168" s="25" t="n">
        <x:f>IF(AND(Q168=1,D168=0),1,0)</x:f>
        <x:v>0</x:v>
      </x:c>
      <x:c r="S168" s="25" t="n">
        <x:f>IF(AND(Q168=1,D168=1),1,0)</x:f>
        <x:v>0</x:v>
      </x:c>
      <x:c r="T168" s="25" t="n">
        <x:f>IF(AND(Q168=1,L168=1),1,0)</x:f>
        <x:v>0</x:v>
      </x:c>
      <x:c r="U168" s="25" t="n">
        <x:f>IF(AND(Q168=1,'Manual Data'!T168="N"),1,0)</x:f>
        <x:v>0</x:v>
      </x:c>
      <x:c r="V168" s="25" t="n">
        <x:f>IF(AND(OR('Manual Data'!B168="Surgical",'Manual Data'!B168="Mixed"),'Manual Data'!I168="Y",I168=1,E168=1),1,0)</x:f>
        <x:v>0</x:v>
      </x:c>
      <x:c r="W168" s="25" t="n">
        <x:f>IF(AND(V168=1,H168=0),1,0)</x:f>
        <x:v>0</x:v>
      </x:c>
      <x:c r="X168" s="25" t="n">
        <x:f>IF(AND('Manual Data'!X168="Y",'Manual Data'!G168="N"),1,0)</x:f>
        <x:v>1</x:v>
      </x:c>
      <x:c r="Y168" s="25" t="n">
        <x:f>IF(AND('Manual Data'!U168="Y",'Manual Data'!V168="N"),1,0)</x:f>
        <x:v>1</x:v>
      </x:c>
      <x:c r="Z168" s="25" t="n">
        <x:f>IF('Manual Data'!U168="N",1,0)</x:f>
        <x:v>0</x:v>
      </x:c>
      <x:c r="AA168" s="25" t="n">
        <x:f>IF(AND('Manual Data'!AB168="N",'Manual Data'!AC168="N"),1,0)</x:f>
        <x:v>1</x:v>
      </x:c>
      <x:c r="AB168" s="25" t="n">
        <x:f>IF(AND(D168=1,E168=1),1,0)</x:f>
        <x:v>0</x:v>
      </x:c>
      <x:c r="AC168" s="25" t="n">
        <x:f>IF(AND(D168=0,E168=1),1,0)</x:f>
        <x:v>1</x:v>
      </x:c>
      <x:c r="AD168" s="25" t="n">
        <x:f>IF(AND(D168=1,E168=0),1,0)</x:f>
        <x:v>0</x:v>
      </x:c>
      <x:c r="AE168" s="25" t="n">
        <x:f>IF(AND(D168=0,E168=0),1,0)</x:f>
        <x:v>0</x:v>
      </x:c>
      <x:c r="AF168" s="25" t="n">
        <x:f>IF(AND(H168=1,I168=1),1,0)</x:f>
        <x:v>0</x:v>
      </x:c>
      <x:c r="AG168" s="25" t="n">
        <x:f>IF(AND(H168=0,I168=1),1,0)</x:f>
        <x:v>0</x:v>
      </x:c>
      <x:c r="AH168" s="25" t="n">
        <x:f>IF(AND('Manual Data'!J168="Y",'Manual Data'!M168="N"),1,0)</x:f>
        <x:v>1</x:v>
      </x:c>
      <x:c r="AI168" s="25" t="n">
        <x:f>IF(AND('Manual Data'!J168="Y",'Manual Data'!L168="N"),1,0)</x:f>
        <x:v>1</x:v>
      </x:c>
      <x:c r="AJ168" s="25" t="n">
        <x:f>IF(AND('Manual Data'!O168="N",'Manual Data'!Q168="N"),1,0)</x:f>
        <x:v>0</x:v>
      </x:c>
      <x:c r="AK168" s="25" t="n">
        <x:f>IF(AND('Manual Data'!J168="Y",'Manual Data'!K168="Y"),1,0)</x:f>
        <x:v>0</x:v>
      </x:c>
      <x:c r="AL168" s="25" t="n">
        <x:f>IF(AND('Manual Data'!J168="Y",'Manual Data'!K168="Y",'Manual Data'!L168="Y"),1,0)</x:f>
        <x:v>0</x:v>
      </x:c>
      <x:c r="AM168" s="25" t="n">
        <x:f>IF(AND(D168=1,'Manual Data'!N168="Y"),1,0)</x:f>
        <x:v>0</x:v>
      </x:c>
    </x:row>
    <x:row r="169">
      <x:c r="A169" s="24" t="str">
        <x:f>'Manual Data'!A169</x:f>
        <x:v>165</x:v>
      </x:c>
      <x:c r="B169" s="25" t="str">
        <x:f>'Manual Data'!B169</x:f>
        <x:v>Non-surgical</x:v>
      </x:c>
      <x:c r="C169" s="25" t="n">
        <x:f>IF(OR('Manual Data'!O169="Y",'Manual Data'!Q169="Y"),1,0)</x:f>
        <x:v>1</x:v>
      </x:c>
      <x:c r="D169" s="25" t="n">
        <x:f>IF(AND('Manual Data'!J169="Y",'Manual Data'!K169="Y",'Manual Data'!L169="Y",'Manual Data'!M169="Y"),1,0)</x:f>
        <x:v>1</x:v>
      </x:c>
      <x:c r="E169" s="25" t="n">
        <x:f>IF(OR('Manual Data'!AS169="Y",'Manual Data'!AT169="Y",'Manual Data'!AU169="Y",'Manual Data'!AV169="Y",'Manual Data'!AW169="Y"),1,0)</x:f>
        <x:v>1</x:v>
      </x:c>
      <x:c r="F169" s="25" t="n">
        <x:f>IF(OR('Manual Data'!AB169="Y",'Manual Data'!AC169="Y",'Manual Data'!AD169="Y",'Manual Data'!AE169="Y",'Manual Data'!AF169="Y"),1,0)</x:f>
        <x:v>1</x:v>
      </x:c>
      <x:c r="G169" s="25" t="n">
        <x:f>IF(OR('Manual Data'!AN169="Y",'Manual Data'!AO169="Y",'Manual Data'!AP169="Y",'Manual Data'!AQ169="Y"),1,0)</x:f>
        <x:v>0</x:v>
      </x:c>
      <x:c r="H169" s="25" t="n">
        <x:f>IF(OR('Manual Data'!R169="Y",'Manual Data'!S169="Y"),1,0)</x:f>
        <x:v>1</x:v>
      </x:c>
      <x:c r="I169" s="25" t="n">
        <x:f>IF(OR('Manual Data'!AO169="Y",'Manual Data'!AT169="Y"),1,0)</x:f>
        <x:v>0</x:v>
      </x:c>
      <x:c r="J169" s="25" t="n">
        <x:f>IF(OR('Manual Data'!AN169="Y",'Manual Data'!AS169="Y"),1,0)</x:f>
        <x:v>0</x:v>
      </x:c>
      <x:c r="K169" s="25" t="n">
        <x:f>IF(AND('Manual Data'!U169="Y",'Manual Data'!T169="Y",'Manual Data'!V169="Y"),1,0)</x:f>
        <x:v>0</x:v>
      </x:c>
      <x:c r="L169" s="25" t="n">
        <x:f>IF(AND('Manual Data'!M169="N",'Manual Data'!L169="N"),1,0)</x:f>
        <x:v>0</x:v>
      </x:c>
      <x:c r="M169" s="25" t="n">
        <x:f>IF(OR('Manual Data'!Y169="Y",'Manual Data'!Z169="Y"),1,0)</x:f>
        <x:v>0</x:v>
      </x:c>
      <x:c r="N169" s="25" t="n">
        <x:f>IF(AND('Manual Data'!H169="Y",'Manual Data'!I169="Y",E169=1),1,0)</x:f>
        <x:v>0</x:v>
      </x:c>
      <x:c r="O169" s="25" t="n">
        <x:f>IF(AND('Manual Data'!H169="Y",D169=1,E169=1),1,0)</x:f>
        <x:v>0</x:v>
      </x:c>
      <x:c r="P169" s="25" t="n">
        <x:f>IF(AND(O169=1,C169=1),1,0)</x:f>
        <x:v>0</x:v>
      </x:c>
      <x:c r="Q169" s="25" t="n">
        <x:f>IF(AND('Manual Data'!B169="Non-surgical",'Manual Data'!I169="Y",C169=1,J169=1,E169=1),1,0)</x:f>
        <x:v>0</x:v>
      </x:c>
      <x:c r="R169" s="25" t="n">
        <x:f>IF(AND(Q169=1,D169=0),1,0)</x:f>
        <x:v>0</x:v>
      </x:c>
      <x:c r="S169" s="25" t="n">
        <x:f>IF(AND(Q169=1,D169=1),1,0)</x:f>
        <x:v>0</x:v>
      </x:c>
      <x:c r="T169" s="25" t="n">
        <x:f>IF(AND(Q169=1,L169=1),1,0)</x:f>
        <x:v>0</x:v>
      </x:c>
      <x:c r="U169" s="25" t="n">
        <x:f>IF(AND(Q169=1,'Manual Data'!T169="N"),1,0)</x:f>
        <x:v>0</x:v>
      </x:c>
      <x:c r="V169" s="25" t="n">
        <x:f>IF(AND(OR('Manual Data'!B169="Surgical",'Manual Data'!B169="Mixed"),'Manual Data'!I169="Y",I169=1,E169=1),1,0)</x:f>
        <x:v>0</x:v>
      </x:c>
      <x:c r="W169" s="25" t="n">
        <x:f>IF(AND(V169=1,H169=0),1,0)</x:f>
        <x:v>0</x:v>
      </x:c>
      <x:c r="X169" s="25" t="n">
        <x:f>IF(AND('Manual Data'!X169="Y",'Manual Data'!G169="N"),1,0)</x:f>
        <x:v>0</x:v>
      </x:c>
      <x:c r="Y169" s="25" t="n">
        <x:f>IF(AND('Manual Data'!U169="Y",'Manual Data'!V169="N"),1,0)</x:f>
        <x:v>0</x:v>
      </x:c>
      <x:c r="Z169" s="25" t="n">
        <x:f>IF('Manual Data'!U169="N",1,0)</x:f>
        <x:v>0</x:v>
      </x:c>
      <x:c r="AA169" s="25" t="n">
        <x:f>IF(AND('Manual Data'!AB169="N",'Manual Data'!AC169="N"),1,0)</x:f>
        <x:v>1</x:v>
      </x:c>
      <x:c r="AB169" s="25" t="n">
        <x:f>IF(AND(D169=1,E169=1),1,0)</x:f>
        <x:v>1</x:v>
      </x:c>
      <x:c r="AC169" s="25" t="n">
        <x:f>IF(AND(D169=0,E169=1),1,0)</x:f>
        <x:v>0</x:v>
      </x:c>
      <x:c r="AD169" s="25" t="n">
        <x:f>IF(AND(D169=1,E169=0),1,0)</x:f>
        <x:v>0</x:v>
      </x:c>
      <x:c r="AE169" s="25" t="n">
        <x:f>IF(AND(D169=0,E169=0),1,0)</x:f>
        <x:v>0</x:v>
      </x:c>
      <x:c r="AF169" s="25" t="n">
        <x:f>IF(AND(H169=1,I169=1),1,0)</x:f>
        <x:v>0</x:v>
      </x:c>
      <x:c r="AG169" s="25" t="n">
        <x:f>IF(AND(H169=0,I169=1),1,0)</x:f>
        <x:v>0</x:v>
      </x:c>
      <x:c r="AH169" s="25" t="n">
        <x:f>IF(AND('Manual Data'!J169="Y",'Manual Data'!M169="N"),1,0)</x:f>
        <x:v>0</x:v>
      </x:c>
      <x:c r="AI169" s="25" t="n">
        <x:f>IF(AND('Manual Data'!J169="Y",'Manual Data'!L169="N"),1,0)</x:f>
        <x:v>0</x:v>
      </x:c>
      <x:c r="AJ169" s="25" t="n">
        <x:f>IF(AND('Manual Data'!O169="N",'Manual Data'!Q169="N"),1,0)</x:f>
        <x:v>0</x:v>
      </x:c>
      <x:c r="AK169" s="25" t="n">
        <x:f>IF(AND('Manual Data'!J169="Y",'Manual Data'!K169="Y"),1,0)</x:f>
        <x:v>1</x:v>
      </x:c>
      <x:c r="AL169" s="25" t="n">
        <x:f>IF(AND('Manual Data'!J169="Y",'Manual Data'!K169="Y",'Manual Data'!L169="Y"),1,0)</x:f>
        <x:v>1</x:v>
      </x:c>
      <x:c r="AM169" s="25" t="n">
        <x:f>IF(AND(D169=1,'Manual Data'!N169="Y"),1,0)</x:f>
        <x:v>0</x:v>
      </x:c>
    </x:row>
    <x:row r="170">
      <x:c r="A170" s="24" t="str">
        <x:f>'Manual Data'!A170</x:f>
        <x:v>166</x:v>
      </x:c>
      <x:c r="B170" s="25" t="str">
        <x:f>'Manual Data'!B170</x:f>
        <x:v>Non-surgical</x:v>
      </x:c>
      <x:c r="C170" s="25" t="n">
        <x:f>IF(OR('Manual Data'!O170="Y",'Manual Data'!Q170="Y"),1,0)</x:f>
        <x:v>0</x:v>
      </x:c>
      <x:c r="D170" s="25" t="n">
        <x:f>IF(AND('Manual Data'!J170="Y",'Manual Data'!K170="Y",'Manual Data'!L170="Y",'Manual Data'!M170="Y"),1,0)</x:f>
        <x:v>0</x:v>
      </x:c>
      <x:c r="E170" s="25" t="n">
        <x:f>IF(OR('Manual Data'!AS170="Y",'Manual Data'!AT170="Y",'Manual Data'!AU170="Y",'Manual Data'!AV170="Y",'Manual Data'!AW170="Y"),1,0)</x:f>
        <x:v>1</x:v>
      </x:c>
      <x:c r="F170" s="25" t="n">
        <x:f>IF(OR('Manual Data'!AB170="Y",'Manual Data'!AC170="Y",'Manual Data'!AD170="Y",'Manual Data'!AE170="Y",'Manual Data'!AF170="Y"),1,0)</x:f>
        <x:v>1</x:v>
      </x:c>
      <x:c r="G170" s="25" t="n">
        <x:f>IF(OR('Manual Data'!AN170="Y",'Manual Data'!AO170="Y",'Manual Data'!AP170="Y",'Manual Data'!AQ170="Y"),1,0)</x:f>
        <x:v>0</x:v>
      </x:c>
      <x:c r="H170" s="25" t="n">
        <x:f>IF(OR('Manual Data'!R170="Y",'Manual Data'!S170="Y"),1,0)</x:f>
        <x:v>0</x:v>
      </x:c>
      <x:c r="I170" s="25" t="n">
        <x:f>IF(OR('Manual Data'!AO170="Y",'Manual Data'!AT170="Y"),1,0)</x:f>
        <x:v>0</x:v>
      </x:c>
      <x:c r="J170" s="25" t="n">
        <x:f>IF(OR('Manual Data'!AN170="Y",'Manual Data'!AS170="Y"),1,0)</x:f>
        <x:v>0</x:v>
      </x:c>
      <x:c r="K170" s="25" t="n">
        <x:f>IF(AND('Manual Data'!U170="Y",'Manual Data'!T170="Y",'Manual Data'!V170="Y"),1,0)</x:f>
        <x:v>0</x:v>
      </x:c>
      <x:c r="L170" s="25" t="n">
        <x:f>IF(AND('Manual Data'!M170="N",'Manual Data'!L170="N"),1,0)</x:f>
        <x:v>1</x:v>
      </x:c>
      <x:c r="M170" s="25" t="n">
        <x:f>IF(OR('Manual Data'!Y170="Y",'Manual Data'!Z170="Y"),1,0)</x:f>
        <x:v>0</x:v>
      </x:c>
      <x:c r="N170" s="25" t="n">
        <x:f>IF(AND('Manual Data'!H170="Y",'Manual Data'!I170="Y",E170=1),1,0)</x:f>
        <x:v>0</x:v>
      </x:c>
      <x:c r="O170" s="25" t="n">
        <x:f>IF(AND('Manual Data'!H170="Y",D170=1,E170=1),1,0)</x:f>
        <x:v>0</x:v>
      </x:c>
      <x:c r="P170" s="25" t="n">
        <x:f>IF(AND(O170=1,C170=1),1,0)</x:f>
        <x:v>0</x:v>
      </x:c>
      <x:c r="Q170" s="25" t="n">
        <x:f>IF(AND('Manual Data'!B170="Non-surgical",'Manual Data'!I170="Y",C170=1,J170=1,E170=1),1,0)</x:f>
        <x:v>0</x:v>
      </x:c>
      <x:c r="R170" s="25" t="n">
        <x:f>IF(AND(Q170=1,D170=0),1,0)</x:f>
        <x:v>0</x:v>
      </x:c>
      <x:c r="S170" s="25" t="n">
        <x:f>IF(AND(Q170=1,D170=1),1,0)</x:f>
        <x:v>0</x:v>
      </x:c>
      <x:c r="T170" s="25" t="n">
        <x:f>IF(AND(Q170=1,L170=1),1,0)</x:f>
        <x:v>0</x:v>
      </x:c>
      <x:c r="U170" s="25" t="n">
        <x:f>IF(AND(Q170=1,'Manual Data'!T170="N"),1,0)</x:f>
        <x:v>0</x:v>
      </x:c>
      <x:c r="V170" s="25" t="n">
        <x:f>IF(AND(OR('Manual Data'!B170="Surgical",'Manual Data'!B170="Mixed"),'Manual Data'!I170="Y",I170=1,E170=1),1,0)</x:f>
        <x:v>0</x:v>
      </x:c>
      <x:c r="W170" s="25" t="n">
        <x:f>IF(AND(V170=1,H170=0),1,0)</x:f>
        <x:v>0</x:v>
      </x:c>
      <x:c r="X170" s="25" t="n">
        <x:f>IF(AND('Manual Data'!X170="Y",'Manual Data'!G170="N"),1,0)</x:f>
        <x:v>1</x:v>
      </x:c>
      <x:c r="Y170" s="25" t="n">
        <x:f>IF(AND('Manual Data'!U170="Y",'Manual Data'!V170="N"),1,0)</x:f>
        <x:v>0</x:v>
      </x:c>
      <x:c r="Z170" s="25" t="n">
        <x:f>IF('Manual Data'!U170="N",1,0)</x:f>
        <x:v>0</x:v>
      </x:c>
      <x:c r="AA170" s="25" t="n">
        <x:f>IF(AND('Manual Data'!AB170="N",'Manual Data'!AC170="N"),1,0)</x:f>
        <x:v>0</x:v>
      </x:c>
      <x:c r="AB170" s="25" t="n">
        <x:f>IF(AND(D170=1,E170=1),1,0)</x:f>
        <x:v>0</x:v>
      </x:c>
      <x:c r="AC170" s="25" t="n">
        <x:f>IF(AND(D170=0,E170=1),1,0)</x:f>
        <x:v>1</x:v>
      </x:c>
      <x:c r="AD170" s="25" t="n">
        <x:f>IF(AND(D170=1,E170=0),1,0)</x:f>
        <x:v>0</x:v>
      </x:c>
      <x:c r="AE170" s="25" t="n">
        <x:f>IF(AND(D170=0,E170=0),1,0)</x:f>
        <x:v>0</x:v>
      </x:c>
      <x:c r="AF170" s="25" t="n">
        <x:f>IF(AND(H170=1,I170=1),1,0)</x:f>
        <x:v>0</x:v>
      </x:c>
      <x:c r="AG170" s="25" t="n">
        <x:f>IF(AND(H170=0,I170=1),1,0)</x:f>
        <x:v>0</x:v>
      </x:c>
      <x:c r="AH170" s="25" t="n">
        <x:f>IF(AND('Manual Data'!J170="Y",'Manual Data'!M170="N"),1,0)</x:f>
        <x:v>1</x:v>
      </x:c>
      <x:c r="AI170" s="25" t="n">
        <x:f>IF(AND('Manual Data'!J170="Y",'Manual Data'!L170="N"),1,0)</x:f>
        <x:v>1</x:v>
      </x:c>
      <x:c r="AJ170" s="25" t="n">
        <x:f>IF(AND('Manual Data'!O170="N",'Manual Data'!Q170="N"),1,0)</x:f>
        <x:v>1</x:v>
      </x:c>
      <x:c r="AK170" s="25" t="n">
        <x:f>IF(AND('Manual Data'!J170="Y",'Manual Data'!K170="Y"),1,0)</x:f>
        <x:v>0</x:v>
      </x:c>
      <x:c r="AL170" s="25" t="n">
        <x:f>IF(AND('Manual Data'!J170="Y",'Manual Data'!K170="Y",'Manual Data'!L170="Y"),1,0)</x:f>
        <x:v>0</x:v>
      </x:c>
      <x:c r="AM170" s="25" t="n">
        <x:f>IF(AND(D170=1,'Manual Data'!N170="Y"),1,0)</x:f>
        <x:v>0</x:v>
      </x:c>
    </x:row>
    <x:row r="171">
      <x:c r="A171" s="24" t="str">
        <x:f>'Manual Data'!A171</x:f>
        <x:v>167</x:v>
      </x:c>
      <x:c r="B171" s="25" t="str">
        <x:f>'Manual Data'!B171</x:f>
        <x:v>Non-surgical</x:v>
      </x:c>
      <x:c r="C171" s="25" t="n">
        <x:f>IF(OR('Manual Data'!O171="Y",'Manual Data'!Q171="Y"),1,0)</x:f>
        <x:v>1</x:v>
      </x:c>
      <x:c r="D171" s="25" t="n">
        <x:f>IF(AND('Manual Data'!J171="Y",'Manual Data'!K171="Y",'Manual Data'!L171="Y",'Manual Data'!M171="Y"),1,0)</x:f>
        <x:v>0</x:v>
      </x:c>
      <x:c r="E171" s="25" t="n">
        <x:f>IF(OR('Manual Data'!AS171="Y",'Manual Data'!AT171="Y",'Manual Data'!AU171="Y",'Manual Data'!AV171="Y",'Manual Data'!AW171="Y"),1,0)</x:f>
        <x:v>1</x:v>
      </x:c>
      <x:c r="F171" s="25" t="n">
        <x:f>IF(OR('Manual Data'!AB171="Y",'Manual Data'!AC171="Y",'Manual Data'!AD171="Y",'Manual Data'!AE171="Y",'Manual Data'!AF171="Y"),1,0)</x:f>
        <x:v>1</x:v>
      </x:c>
      <x:c r="G171" s="25" t="n">
        <x:f>IF(OR('Manual Data'!AN171="Y",'Manual Data'!AO171="Y",'Manual Data'!AP171="Y",'Manual Data'!AQ171="Y"),1,0)</x:f>
        <x:v>1</x:v>
      </x:c>
      <x:c r="H171" s="25" t="n">
        <x:f>IF(OR('Manual Data'!R171="Y",'Manual Data'!S171="Y"),1,0)</x:f>
        <x:v>1</x:v>
      </x:c>
      <x:c r="I171" s="25" t="n">
        <x:f>IF(OR('Manual Data'!AO171="Y",'Manual Data'!AT171="Y"),1,0)</x:f>
        <x:v>0</x:v>
      </x:c>
      <x:c r="J171" s="25" t="n">
        <x:f>IF(OR('Manual Data'!AN171="Y",'Manual Data'!AS171="Y"),1,0)</x:f>
        <x:v>1</x:v>
      </x:c>
      <x:c r="K171" s="25" t="n">
        <x:f>IF(AND('Manual Data'!U171="Y",'Manual Data'!T171="Y",'Manual Data'!V171="Y"),1,0)</x:f>
        <x:v>1</x:v>
      </x:c>
      <x:c r="L171" s="25" t="n">
        <x:f>IF(AND('Manual Data'!M171="N",'Manual Data'!L171="N"),1,0)</x:f>
        <x:v>0</x:v>
      </x:c>
      <x:c r="M171" s="25" t="n">
        <x:f>IF(OR('Manual Data'!Y171="Y",'Manual Data'!Z171="Y"),1,0)</x:f>
        <x:v>0</x:v>
      </x:c>
      <x:c r="N171" s="25" t="n">
        <x:f>IF(AND('Manual Data'!H171="Y",'Manual Data'!I171="Y",E171=1),1,0)</x:f>
        <x:v>1</x:v>
      </x:c>
      <x:c r="O171" s="25" t="n">
        <x:f>IF(AND('Manual Data'!H171="Y",D171=1,E171=1),1,0)</x:f>
        <x:v>0</x:v>
      </x:c>
      <x:c r="P171" s="25" t="n">
        <x:f>IF(AND(O171=1,C171=1),1,0)</x:f>
        <x:v>0</x:v>
      </x:c>
      <x:c r="Q171" s="25" t="n">
        <x:f>IF(AND('Manual Data'!B171="Non-surgical",'Manual Data'!I171="Y",C171=1,J171=1,E171=1),1,0)</x:f>
        <x:v>1</x:v>
      </x:c>
      <x:c r="R171" s="25" t="n">
        <x:f>IF(AND(Q171=1,D171=0),1,0)</x:f>
        <x:v>1</x:v>
      </x:c>
      <x:c r="S171" s="25" t="n">
        <x:f>IF(AND(Q171=1,D171=1),1,0)</x:f>
        <x:v>0</x:v>
      </x:c>
      <x:c r="T171" s="25" t="n">
        <x:f>IF(AND(Q171=1,L171=1),1,0)</x:f>
        <x:v>0</x:v>
      </x:c>
      <x:c r="U171" s="25" t="n">
        <x:f>IF(AND(Q171=1,'Manual Data'!T171="N"),1,0)</x:f>
        <x:v>0</x:v>
      </x:c>
      <x:c r="V171" s="25" t="n">
        <x:f>IF(AND(OR('Manual Data'!B171="Surgical",'Manual Data'!B171="Mixed"),'Manual Data'!I171="Y",I171=1,E171=1),1,0)</x:f>
        <x:v>0</x:v>
      </x:c>
      <x:c r="W171" s="25" t="n">
        <x:f>IF(AND(V171=1,H171=0),1,0)</x:f>
        <x:v>0</x:v>
      </x:c>
      <x:c r="X171" s="25" t="n">
        <x:f>IF(AND('Manual Data'!X171="Y",'Manual Data'!G171="N"),1,0)</x:f>
        <x:v>1</x:v>
      </x:c>
      <x:c r="Y171" s="25" t="n">
        <x:f>IF(AND('Manual Data'!U171="Y",'Manual Data'!V171="N"),1,0)</x:f>
        <x:v>0</x:v>
      </x:c>
      <x:c r="Z171" s="25" t="n">
        <x:f>IF('Manual Data'!U171="N",1,0)</x:f>
        <x:v>0</x:v>
      </x:c>
      <x:c r="AA171" s="25" t="n">
        <x:f>IF(AND('Manual Data'!AB171="N",'Manual Data'!AC171="N"),1,0)</x:f>
        <x:v>1</x:v>
      </x:c>
      <x:c r="AB171" s="25" t="n">
        <x:f>IF(AND(D171=1,E171=1),1,0)</x:f>
        <x:v>0</x:v>
      </x:c>
      <x:c r="AC171" s="25" t="n">
        <x:f>IF(AND(D171=0,E171=1),1,0)</x:f>
        <x:v>1</x:v>
      </x:c>
      <x:c r="AD171" s="25" t="n">
        <x:f>IF(AND(D171=1,E171=0),1,0)</x:f>
        <x:v>0</x:v>
      </x:c>
      <x:c r="AE171" s="25" t="n">
        <x:f>IF(AND(D171=0,E171=0),1,0)</x:f>
        <x:v>0</x:v>
      </x:c>
      <x:c r="AF171" s="25" t="n">
        <x:f>IF(AND(H171=1,I171=1),1,0)</x:f>
        <x:v>0</x:v>
      </x:c>
      <x:c r="AG171" s="25" t="n">
        <x:f>IF(AND(H171=0,I171=1),1,0)</x:f>
        <x:v>0</x:v>
      </x:c>
      <x:c r="AH171" s="25" t="n">
        <x:f>IF(AND('Manual Data'!J171="Y",'Manual Data'!M171="N"),1,0)</x:f>
        <x:v>1</x:v>
      </x:c>
      <x:c r="AI171" s="25" t="n">
        <x:f>IF(AND('Manual Data'!J171="Y",'Manual Data'!L171="N"),1,0)</x:f>
        <x:v>0</x:v>
      </x:c>
      <x:c r="AJ171" s="25" t="n">
        <x:f>IF(AND('Manual Data'!O171="N",'Manual Data'!Q171="N"),1,0)</x:f>
        <x:v>0</x:v>
      </x:c>
      <x:c r="AK171" s="25" t="n">
        <x:f>IF(AND('Manual Data'!J171="Y",'Manual Data'!K171="Y"),1,0)</x:f>
        <x:v>1</x:v>
      </x:c>
      <x:c r="AL171" s="25" t="n">
        <x:f>IF(AND('Manual Data'!J171="Y",'Manual Data'!K171="Y",'Manual Data'!L171="Y"),1,0)</x:f>
        <x:v>1</x:v>
      </x:c>
      <x:c r="AM171" s="25" t="n">
        <x:f>IF(AND(D171=1,'Manual Data'!N171="Y"),1,0)</x:f>
        <x:v>0</x:v>
      </x:c>
    </x:row>
    <x:row r="172">
      <x:c r="A172" s="24" t="str">
        <x:f>'Manual Data'!A172</x:f>
        <x:v>168</x:v>
      </x:c>
      <x:c r="B172" s="25" t="str">
        <x:f>'Manual Data'!B172</x:f>
        <x:v>Non-surgical</x:v>
      </x:c>
      <x:c r="C172" s="25" t="n">
        <x:f>IF(OR('Manual Data'!O172="Y",'Manual Data'!Q172="Y"),1,0)</x:f>
        <x:v>1</x:v>
      </x:c>
      <x:c r="D172" s="25" t="n">
        <x:f>IF(AND('Manual Data'!J172="Y",'Manual Data'!K172="Y",'Manual Data'!L172="Y",'Manual Data'!M172="Y"),1,0)</x:f>
        <x:v>0</x:v>
      </x:c>
      <x:c r="E172" s="25" t="n">
        <x:f>IF(OR('Manual Data'!AS172="Y",'Manual Data'!AT172="Y",'Manual Data'!AU172="Y",'Manual Data'!AV172="Y",'Manual Data'!AW172="Y"),1,0)</x:f>
        <x:v>1</x:v>
      </x:c>
      <x:c r="F172" s="25" t="n">
        <x:f>IF(OR('Manual Data'!AB172="Y",'Manual Data'!AC172="Y",'Manual Data'!AD172="Y",'Manual Data'!AE172="Y",'Manual Data'!AF172="Y"),1,0)</x:f>
        <x:v>1</x:v>
      </x:c>
      <x:c r="G172" s="25" t="n">
        <x:f>IF(OR('Manual Data'!AN172="Y",'Manual Data'!AO172="Y",'Manual Data'!AP172="Y",'Manual Data'!AQ172="Y"),1,0)</x:f>
        <x:v>1</x:v>
      </x:c>
      <x:c r="H172" s="25" t="n">
        <x:f>IF(OR('Manual Data'!R172="Y",'Manual Data'!S172="Y"),1,0)</x:f>
        <x:v>1</x:v>
      </x:c>
      <x:c r="I172" s="25" t="n">
        <x:f>IF(OR('Manual Data'!AO172="Y",'Manual Data'!AT172="Y"),1,0)</x:f>
        <x:v>0</x:v>
      </x:c>
      <x:c r="J172" s="25" t="n">
        <x:f>IF(OR('Manual Data'!AN172="Y",'Manual Data'!AS172="Y"),1,0)</x:f>
        <x:v>1</x:v>
      </x:c>
      <x:c r="K172" s="25" t="n">
        <x:f>IF(AND('Manual Data'!U172="Y",'Manual Data'!T172="Y",'Manual Data'!V172="Y"),1,0)</x:f>
        <x:v>1</x:v>
      </x:c>
      <x:c r="L172" s="25" t="n">
        <x:f>IF(AND('Manual Data'!M172="N",'Manual Data'!L172="N"),1,0)</x:f>
        <x:v>1</x:v>
      </x:c>
      <x:c r="M172" s="25" t="n">
        <x:f>IF(OR('Manual Data'!Y172="Y",'Manual Data'!Z172="Y"),1,0)</x:f>
        <x:v>0</x:v>
      </x:c>
      <x:c r="N172" s="25" t="n">
        <x:f>IF(AND('Manual Data'!H172="Y",'Manual Data'!I172="Y",E172=1),1,0)</x:f>
        <x:v>0</x:v>
      </x:c>
      <x:c r="O172" s="25" t="n">
        <x:f>IF(AND('Manual Data'!H172="Y",D172=1,E172=1),1,0)</x:f>
        <x:v>0</x:v>
      </x:c>
      <x:c r="P172" s="25" t="n">
        <x:f>IF(AND(O172=1,C172=1),1,0)</x:f>
        <x:v>0</x:v>
      </x:c>
      <x:c r="Q172" s="25" t="n">
        <x:f>IF(AND('Manual Data'!B172="Non-surgical",'Manual Data'!I172="Y",C172=1,J172=1,E172=1),1,0)</x:f>
        <x:v>1</x:v>
      </x:c>
      <x:c r="R172" s="25" t="n">
        <x:f>IF(AND(Q172=1,D172=0),1,0)</x:f>
        <x:v>1</x:v>
      </x:c>
      <x:c r="S172" s="25" t="n">
        <x:f>IF(AND(Q172=1,D172=1),1,0)</x:f>
        <x:v>0</x:v>
      </x:c>
      <x:c r="T172" s="25" t="n">
        <x:f>IF(AND(Q172=1,L172=1),1,0)</x:f>
        <x:v>1</x:v>
      </x:c>
      <x:c r="U172" s="25" t="n">
        <x:f>IF(AND(Q172=1,'Manual Data'!T172="N"),1,0)</x:f>
        <x:v>0</x:v>
      </x:c>
      <x:c r="V172" s="25" t="n">
        <x:f>IF(AND(OR('Manual Data'!B172="Surgical",'Manual Data'!B172="Mixed"),'Manual Data'!I172="Y",I172=1,E172=1),1,0)</x:f>
        <x:v>0</x:v>
      </x:c>
      <x:c r="W172" s="25" t="n">
        <x:f>IF(AND(V172=1,H172=0),1,0)</x:f>
        <x:v>0</x:v>
      </x:c>
      <x:c r="X172" s="25" t="n">
        <x:f>IF(AND('Manual Data'!X172="Y",'Manual Data'!G172="N"),1,0)</x:f>
        <x:v>0</x:v>
      </x:c>
      <x:c r="Y172" s="25" t="n">
        <x:f>IF(AND('Manual Data'!U172="Y",'Manual Data'!V172="N"),1,0)</x:f>
        <x:v>0</x:v>
      </x:c>
      <x:c r="Z172" s="25" t="n">
        <x:f>IF('Manual Data'!U172="N",1,0)</x:f>
        <x:v>0</x:v>
      </x:c>
      <x:c r="AA172" s="25" t="n">
        <x:f>IF(AND('Manual Data'!AB172="N",'Manual Data'!AC172="N"),1,0)</x:f>
        <x:v>1</x:v>
      </x:c>
      <x:c r="AB172" s="25" t="n">
        <x:f>IF(AND(D172=1,E172=1),1,0)</x:f>
        <x:v>0</x:v>
      </x:c>
      <x:c r="AC172" s="25" t="n">
        <x:f>IF(AND(D172=0,E172=1),1,0)</x:f>
        <x:v>1</x:v>
      </x:c>
      <x:c r="AD172" s="25" t="n">
        <x:f>IF(AND(D172=1,E172=0),1,0)</x:f>
        <x:v>0</x:v>
      </x:c>
      <x:c r="AE172" s="25" t="n">
        <x:f>IF(AND(D172=0,E172=0),1,0)</x:f>
        <x:v>0</x:v>
      </x:c>
      <x:c r="AF172" s="25" t="n">
        <x:f>IF(AND(H172=1,I172=1),1,0)</x:f>
        <x:v>0</x:v>
      </x:c>
      <x:c r="AG172" s="25" t="n">
        <x:f>IF(AND(H172=0,I172=1),1,0)</x:f>
        <x:v>0</x:v>
      </x:c>
      <x:c r="AH172" s="25" t="n">
        <x:f>IF(AND('Manual Data'!J172="Y",'Manual Data'!M172="N"),1,0)</x:f>
        <x:v>1</x:v>
      </x:c>
      <x:c r="AI172" s="25" t="n">
        <x:f>IF(AND('Manual Data'!J172="Y",'Manual Data'!L172="N"),1,0)</x:f>
        <x:v>1</x:v>
      </x:c>
      <x:c r="AJ172" s="25" t="n">
        <x:f>IF(AND('Manual Data'!O172="N",'Manual Data'!Q172="N"),1,0)</x:f>
        <x:v>0</x:v>
      </x:c>
      <x:c r="AK172" s="25" t="n">
        <x:f>IF(AND('Manual Data'!J172="Y",'Manual Data'!K172="Y"),1,0)</x:f>
        <x:v>1</x:v>
      </x:c>
      <x:c r="AL172" s="25" t="n">
        <x:f>IF(AND('Manual Data'!J172="Y",'Manual Data'!K172="Y",'Manual Data'!L172="Y"),1,0)</x:f>
        <x:v>0</x:v>
      </x:c>
      <x:c r="AM172" s="25" t="n">
        <x:f>IF(AND(D172=1,'Manual Data'!N172="Y"),1,0)</x:f>
        <x:v>0</x:v>
      </x:c>
    </x:row>
    <x:row r="173">
      <x:c r="A173" s="24" t="str">
        <x:f>'Manual Data'!A173</x:f>
        <x:v>169</x:v>
      </x:c>
      <x:c r="B173" s="25" t="str">
        <x:f>'Manual Data'!B173</x:f>
        <x:v>Non-surgical</x:v>
      </x:c>
      <x:c r="C173" s="25" t="n">
        <x:f>IF(OR('Manual Data'!O173="Y",'Manual Data'!Q173="Y"),1,0)</x:f>
        <x:v>1</x:v>
      </x:c>
      <x:c r="D173" s="25" t="n">
        <x:f>IF(AND('Manual Data'!J173="Y",'Manual Data'!K173="Y",'Manual Data'!L173="Y",'Manual Data'!M173="Y"),1,0)</x:f>
        <x:v>0</x:v>
      </x:c>
      <x:c r="E173" s="25" t="n">
        <x:f>IF(OR('Manual Data'!AS173="Y",'Manual Data'!AT173="Y",'Manual Data'!AU173="Y",'Manual Data'!AV173="Y",'Manual Data'!AW173="Y"),1,0)</x:f>
        <x:v>1</x:v>
      </x:c>
      <x:c r="F173" s="25" t="n">
        <x:f>IF(OR('Manual Data'!AB173="Y",'Manual Data'!AC173="Y",'Manual Data'!AD173="Y",'Manual Data'!AE173="Y",'Manual Data'!AF173="Y"),1,0)</x:f>
        <x:v>1</x:v>
      </x:c>
      <x:c r="G173" s="25" t="n">
        <x:f>IF(OR('Manual Data'!AN173="Y",'Manual Data'!AO173="Y",'Manual Data'!AP173="Y",'Manual Data'!AQ173="Y"),1,0)</x:f>
        <x:v>1</x:v>
      </x:c>
      <x:c r="H173" s="25" t="n">
        <x:f>IF(OR('Manual Data'!R173="Y",'Manual Data'!S173="Y"),1,0)</x:f>
        <x:v>0</x:v>
      </x:c>
      <x:c r="I173" s="25" t="n">
        <x:f>IF(OR('Manual Data'!AO173="Y",'Manual Data'!AT173="Y"),1,0)</x:f>
        <x:v>0</x:v>
      </x:c>
      <x:c r="J173" s="25" t="n">
        <x:f>IF(OR('Manual Data'!AN173="Y",'Manual Data'!AS173="Y"),1,0)</x:f>
        <x:v>1</x:v>
      </x:c>
      <x:c r="K173" s="25" t="n">
        <x:f>IF(AND('Manual Data'!U173="Y",'Manual Data'!T173="Y",'Manual Data'!V173="Y"),1,0)</x:f>
        <x:v>1</x:v>
      </x:c>
      <x:c r="L173" s="25" t="n">
        <x:f>IF(AND('Manual Data'!M173="N",'Manual Data'!L173="N"),1,0)</x:f>
        <x:v>0</x:v>
      </x:c>
      <x:c r="M173" s="25" t="n">
        <x:f>IF(OR('Manual Data'!Y173="Y",'Manual Data'!Z173="Y"),1,0)</x:f>
        <x:v>0</x:v>
      </x:c>
      <x:c r="N173" s="25" t="n">
        <x:f>IF(AND('Manual Data'!H173="Y",'Manual Data'!I173="Y",E173=1),1,0)</x:f>
        <x:v>1</x:v>
      </x:c>
      <x:c r="O173" s="25" t="n">
        <x:f>IF(AND('Manual Data'!H173="Y",D173=1,E173=1),1,0)</x:f>
        <x:v>0</x:v>
      </x:c>
      <x:c r="P173" s="25" t="n">
        <x:f>IF(AND(O173=1,C173=1),1,0)</x:f>
        <x:v>0</x:v>
      </x:c>
      <x:c r="Q173" s="25" t="n">
        <x:f>IF(AND('Manual Data'!B173="Non-surgical",'Manual Data'!I173="Y",C173=1,J173=1,E173=1),1,0)</x:f>
        <x:v>1</x:v>
      </x:c>
      <x:c r="R173" s="25" t="n">
        <x:f>IF(AND(Q173=1,D173=0),1,0)</x:f>
        <x:v>1</x:v>
      </x:c>
      <x:c r="S173" s="25" t="n">
        <x:f>IF(AND(Q173=1,D173=1),1,0)</x:f>
        <x:v>0</x:v>
      </x:c>
      <x:c r="T173" s="25" t="n">
        <x:f>IF(AND(Q173=1,L173=1),1,0)</x:f>
        <x:v>0</x:v>
      </x:c>
      <x:c r="U173" s="25" t="n">
        <x:f>IF(AND(Q173=1,'Manual Data'!T173="N"),1,0)</x:f>
        <x:v>0</x:v>
      </x:c>
      <x:c r="V173" s="25" t="n">
        <x:f>IF(AND(OR('Manual Data'!B173="Surgical",'Manual Data'!B173="Mixed"),'Manual Data'!I173="Y",I173=1,E173=1),1,0)</x:f>
        <x:v>0</x:v>
      </x:c>
      <x:c r="W173" s="25" t="n">
        <x:f>IF(AND(V173=1,H173=0),1,0)</x:f>
        <x:v>0</x:v>
      </x:c>
      <x:c r="X173" s="25" t="n">
        <x:f>IF(AND('Manual Data'!X173="Y",'Manual Data'!G173="N"),1,0)</x:f>
        <x:v>1</x:v>
      </x:c>
      <x:c r="Y173" s="25" t="n">
        <x:f>IF(AND('Manual Data'!U173="Y",'Manual Data'!V173="N"),1,0)</x:f>
        <x:v>0</x:v>
      </x:c>
      <x:c r="Z173" s="25" t="n">
        <x:f>IF('Manual Data'!U173="N",1,0)</x:f>
        <x:v>0</x:v>
      </x:c>
      <x:c r="AA173" s="25" t="n">
        <x:f>IF(AND('Manual Data'!AB173="N",'Manual Data'!AC173="N"),1,0)</x:f>
        <x:v>1</x:v>
      </x:c>
      <x:c r="AB173" s="25" t="n">
        <x:f>IF(AND(D173=1,E173=1),1,0)</x:f>
        <x:v>0</x:v>
      </x:c>
      <x:c r="AC173" s="25" t="n">
        <x:f>IF(AND(D173=0,E173=1),1,0)</x:f>
        <x:v>1</x:v>
      </x:c>
      <x:c r="AD173" s="25" t="n">
        <x:f>IF(AND(D173=1,E173=0),1,0)</x:f>
        <x:v>0</x:v>
      </x:c>
      <x:c r="AE173" s="25" t="n">
        <x:f>IF(AND(D173=0,E173=0),1,0)</x:f>
        <x:v>0</x:v>
      </x:c>
      <x:c r="AF173" s="25" t="n">
        <x:f>IF(AND(H173=1,I173=1),1,0)</x:f>
        <x:v>0</x:v>
      </x:c>
      <x:c r="AG173" s="25" t="n">
        <x:f>IF(AND(H173=0,I173=1),1,0)</x:f>
        <x:v>0</x:v>
      </x:c>
      <x:c r="AH173" s="25" t="n">
        <x:f>IF(AND('Manual Data'!J173="Y",'Manual Data'!M173="N"),1,0)</x:f>
        <x:v>1</x:v>
      </x:c>
      <x:c r="AI173" s="25" t="n">
        <x:f>IF(AND('Manual Data'!J173="Y",'Manual Data'!L173="N"),1,0)</x:f>
        <x:v>0</x:v>
      </x:c>
      <x:c r="AJ173" s="25" t="n">
        <x:f>IF(AND('Manual Data'!O173="N",'Manual Data'!Q173="N"),1,0)</x:f>
        <x:v>0</x:v>
      </x:c>
      <x:c r="AK173" s="25" t="n">
        <x:f>IF(AND('Manual Data'!J173="Y",'Manual Data'!K173="Y"),1,0)</x:f>
        <x:v>1</x:v>
      </x:c>
      <x:c r="AL173" s="25" t="n">
        <x:f>IF(AND('Manual Data'!J173="Y",'Manual Data'!K173="Y",'Manual Data'!L173="Y"),1,0)</x:f>
        <x:v>1</x:v>
      </x:c>
      <x:c r="AM173" s="25" t="n">
        <x:f>IF(AND(D173=1,'Manual Data'!N173="Y"),1,0)</x:f>
        <x:v>0</x:v>
      </x:c>
    </x:row>
    <x:row r="174">
      <x:c r="A174" s="24" t="str">
        <x:f>'Manual Data'!A174</x:f>
        <x:v>170</x:v>
      </x:c>
      <x:c r="B174" s="25" t="str">
        <x:f>'Manual Data'!B174</x:f>
        <x:v>Non-surgical</x:v>
      </x:c>
      <x:c r="C174" s="25" t="n">
        <x:f>IF(OR('Manual Data'!O174="Y",'Manual Data'!Q174="Y"),1,0)</x:f>
        <x:v>1</x:v>
      </x:c>
      <x:c r="D174" s="25" t="n">
        <x:f>IF(AND('Manual Data'!J174="Y",'Manual Data'!K174="Y",'Manual Data'!L174="Y",'Manual Data'!M174="Y"),1,0)</x:f>
        <x:v>1</x:v>
      </x:c>
      <x:c r="E174" s="25" t="n">
        <x:f>IF(OR('Manual Data'!AS174="Y",'Manual Data'!AT174="Y",'Manual Data'!AU174="Y",'Manual Data'!AV174="Y",'Manual Data'!AW174="Y"),1,0)</x:f>
        <x:v>1</x:v>
      </x:c>
      <x:c r="F174" s="25" t="n">
        <x:f>IF(OR('Manual Data'!AB174="Y",'Manual Data'!AC174="Y",'Manual Data'!AD174="Y",'Manual Data'!AE174="Y",'Manual Data'!AF174="Y"),1,0)</x:f>
        <x:v>1</x:v>
      </x:c>
      <x:c r="G174" s="25" t="n">
        <x:f>IF(OR('Manual Data'!AN174="Y",'Manual Data'!AO174="Y",'Manual Data'!AP174="Y",'Manual Data'!AQ174="Y"),1,0)</x:f>
        <x:v>1</x:v>
      </x:c>
      <x:c r="H174" s="25" t="n">
        <x:f>IF(OR('Manual Data'!R174="Y",'Manual Data'!S174="Y"),1,0)</x:f>
        <x:v>1</x:v>
      </x:c>
      <x:c r="I174" s="25" t="n">
        <x:f>IF(OR('Manual Data'!AO174="Y",'Manual Data'!AT174="Y"),1,0)</x:f>
        <x:v>0</x:v>
      </x:c>
      <x:c r="J174" s="25" t="n">
        <x:f>IF(OR('Manual Data'!AN174="Y",'Manual Data'!AS174="Y"),1,0)</x:f>
        <x:v>1</x:v>
      </x:c>
      <x:c r="K174" s="25" t="n">
        <x:f>IF(AND('Manual Data'!U174="Y",'Manual Data'!T174="Y",'Manual Data'!V174="Y"),1,0)</x:f>
        <x:v>1</x:v>
      </x:c>
      <x:c r="L174" s="25" t="n">
        <x:f>IF(AND('Manual Data'!M174="N",'Manual Data'!L174="N"),1,0)</x:f>
        <x:v>0</x:v>
      </x:c>
      <x:c r="M174" s="25" t="n">
        <x:f>IF(OR('Manual Data'!Y174="Y",'Manual Data'!Z174="Y"),1,0)</x:f>
        <x:v>0</x:v>
      </x:c>
      <x:c r="N174" s="25" t="n">
        <x:f>IF(AND('Manual Data'!H174="Y",'Manual Data'!I174="Y",E174=1),1,0)</x:f>
        <x:v>0</x:v>
      </x:c>
      <x:c r="O174" s="25" t="n">
        <x:f>IF(AND('Manual Data'!H174="Y",D174=1,E174=1),1,0)</x:f>
        <x:v>0</x:v>
      </x:c>
      <x:c r="P174" s="25" t="n">
        <x:f>IF(AND(O174=1,C174=1),1,0)</x:f>
        <x:v>0</x:v>
      </x:c>
      <x:c r="Q174" s="25" t="n">
        <x:f>IF(AND('Manual Data'!B174="Non-surgical",'Manual Data'!I174="Y",C174=1,J174=1,E174=1),1,0)</x:f>
        <x:v>1</x:v>
      </x:c>
      <x:c r="R174" s="25" t="n">
        <x:f>IF(AND(Q174=1,D174=0),1,0)</x:f>
        <x:v>0</x:v>
      </x:c>
      <x:c r="S174" s="25" t="n">
        <x:f>IF(AND(Q174=1,D174=1),1,0)</x:f>
        <x:v>1</x:v>
      </x:c>
      <x:c r="T174" s="25" t="n">
        <x:f>IF(AND(Q174=1,L174=1),1,0)</x:f>
        <x:v>0</x:v>
      </x:c>
      <x:c r="U174" s="25" t="n">
        <x:f>IF(AND(Q174=1,'Manual Data'!T174="N"),1,0)</x:f>
        <x:v>0</x:v>
      </x:c>
      <x:c r="V174" s="25" t="n">
        <x:f>IF(AND(OR('Manual Data'!B174="Surgical",'Manual Data'!B174="Mixed"),'Manual Data'!I174="Y",I174=1,E174=1),1,0)</x:f>
        <x:v>0</x:v>
      </x:c>
      <x:c r="W174" s="25" t="n">
        <x:f>IF(AND(V174=1,H174=0),1,0)</x:f>
        <x:v>0</x:v>
      </x:c>
      <x:c r="X174" s="25" t="n">
        <x:f>IF(AND('Manual Data'!X174="Y",'Manual Data'!G174="N"),1,0)</x:f>
        <x:v>1</x:v>
      </x:c>
      <x:c r="Y174" s="25" t="n">
        <x:f>IF(AND('Manual Data'!U174="Y",'Manual Data'!V174="N"),1,0)</x:f>
        <x:v>0</x:v>
      </x:c>
      <x:c r="Z174" s="25" t="n">
        <x:f>IF('Manual Data'!U174="N",1,0)</x:f>
        <x:v>0</x:v>
      </x:c>
      <x:c r="AA174" s="25" t="n">
        <x:f>IF(AND('Manual Data'!AB174="N",'Manual Data'!AC174="N"),1,0)</x:f>
        <x:v>0</x:v>
      </x:c>
      <x:c r="AB174" s="25" t="n">
        <x:f>IF(AND(D174=1,E174=1),1,0)</x:f>
        <x:v>1</x:v>
      </x:c>
      <x:c r="AC174" s="25" t="n">
        <x:f>IF(AND(D174=0,E174=1),1,0)</x:f>
        <x:v>0</x:v>
      </x:c>
      <x:c r="AD174" s="25" t="n">
        <x:f>IF(AND(D174=1,E174=0),1,0)</x:f>
        <x:v>0</x:v>
      </x:c>
      <x:c r="AE174" s="25" t="n">
        <x:f>IF(AND(D174=0,E174=0),1,0)</x:f>
        <x:v>0</x:v>
      </x:c>
      <x:c r="AF174" s="25" t="n">
        <x:f>IF(AND(H174=1,I174=1),1,0)</x:f>
        <x:v>0</x:v>
      </x:c>
      <x:c r="AG174" s="25" t="n">
        <x:f>IF(AND(H174=0,I174=1),1,0)</x:f>
        <x:v>0</x:v>
      </x:c>
      <x:c r="AH174" s="25" t="n">
        <x:f>IF(AND('Manual Data'!J174="Y",'Manual Data'!M174="N"),1,0)</x:f>
        <x:v>0</x:v>
      </x:c>
      <x:c r="AI174" s="25" t="n">
        <x:f>IF(AND('Manual Data'!J174="Y",'Manual Data'!L174="N"),1,0)</x:f>
        <x:v>0</x:v>
      </x:c>
      <x:c r="AJ174" s="25" t="n">
        <x:f>IF(AND('Manual Data'!O174="N",'Manual Data'!Q174="N"),1,0)</x:f>
        <x:v>0</x:v>
      </x:c>
      <x:c r="AK174" s="25" t="n">
        <x:f>IF(AND('Manual Data'!J174="Y",'Manual Data'!K174="Y"),1,0)</x:f>
        <x:v>1</x:v>
      </x:c>
      <x:c r="AL174" s="25" t="n">
        <x:f>IF(AND('Manual Data'!J174="Y",'Manual Data'!K174="Y",'Manual Data'!L174="Y"),1,0)</x:f>
        <x:v>1</x:v>
      </x:c>
      <x:c r="AM174" s="25" t="n">
        <x:f>IF(AND(D174=1,'Manual Data'!N174="Y"),1,0)</x:f>
        <x:v>1</x:v>
      </x:c>
    </x:row>
    <x:row r="175">
      <x:c r="A175" s="24" t="str">
        <x:f>'Manual Data'!A175</x:f>
        <x:v>171</x:v>
      </x:c>
      <x:c r="B175" s="25" t="str">
        <x:f>'Manual Data'!B175</x:f>
        <x:v>Non-surgical</x:v>
      </x:c>
      <x:c r="C175" s="25" t="n">
        <x:f>IF(OR('Manual Data'!O175="Y",'Manual Data'!Q175="Y"),1,0)</x:f>
        <x:v>1</x:v>
      </x:c>
      <x:c r="D175" s="25" t="n">
        <x:f>IF(AND('Manual Data'!J175="Y",'Manual Data'!K175="Y",'Manual Data'!L175="Y",'Manual Data'!M175="Y"),1,0)</x:f>
        <x:v>1</x:v>
      </x:c>
      <x:c r="E175" s="25" t="n">
        <x:f>IF(OR('Manual Data'!AS175="Y",'Manual Data'!AT175="Y",'Manual Data'!AU175="Y",'Manual Data'!AV175="Y",'Manual Data'!AW175="Y"),1,0)</x:f>
        <x:v>1</x:v>
      </x:c>
      <x:c r="F175" s="25" t="n">
        <x:f>IF(OR('Manual Data'!AB175="Y",'Manual Data'!AC175="Y",'Manual Data'!AD175="Y",'Manual Data'!AE175="Y",'Manual Data'!AF175="Y"),1,0)</x:f>
        <x:v>1</x:v>
      </x:c>
      <x:c r="G175" s="25" t="n">
        <x:f>IF(OR('Manual Data'!AN175="Y",'Manual Data'!AO175="Y",'Manual Data'!AP175="Y",'Manual Data'!AQ175="Y"),1,0)</x:f>
        <x:v>1</x:v>
      </x:c>
      <x:c r="H175" s="25" t="n">
        <x:f>IF(OR('Manual Data'!R175="Y",'Manual Data'!S175="Y"),1,0)</x:f>
        <x:v>1</x:v>
      </x:c>
      <x:c r="I175" s="25" t="n">
        <x:f>IF(OR('Manual Data'!AO175="Y",'Manual Data'!AT175="Y"),1,0)</x:f>
        <x:v>1</x:v>
      </x:c>
      <x:c r="J175" s="25" t="n">
        <x:f>IF(OR('Manual Data'!AN175="Y",'Manual Data'!AS175="Y"),1,0)</x:f>
        <x:v>1</x:v>
      </x:c>
      <x:c r="K175" s="25" t="n">
        <x:f>IF(AND('Manual Data'!U175="Y",'Manual Data'!T175="Y",'Manual Data'!V175="Y"),1,0)</x:f>
        <x:v>1</x:v>
      </x:c>
      <x:c r="L175" s="25" t="n">
        <x:f>IF(AND('Manual Data'!M175="N",'Manual Data'!L175="N"),1,0)</x:f>
        <x:v>0</x:v>
      </x:c>
      <x:c r="M175" s="25" t="n">
        <x:f>IF(OR('Manual Data'!Y175="Y",'Manual Data'!Z175="Y"),1,0)</x:f>
        <x:v>0</x:v>
      </x:c>
      <x:c r="N175" s="25" t="n">
        <x:f>IF(AND('Manual Data'!H175="Y",'Manual Data'!I175="Y",E175=1),1,0)</x:f>
        <x:v>0</x:v>
      </x:c>
      <x:c r="O175" s="25" t="n">
        <x:f>IF(AND('Manual Data'!H175="Y",D175=1,E175=1),1,0)</x:f>
        <x:v>0</x:v>
      </x:c>
      <x:c r="P175" s="25" t="n">
        <x:f>IF(AND(O175=1,C175=1),1,0)</x:f>
        <x:v>0</x:v>
      </x:c>
      <x:c r="Q175" s="25" t="n">
        <x:f>IF(AND('Manual Data'!B175="Non-surgical",'Manual Data'!I175="Y",C175=1,J175=1,E175=1),1,0)</x:f>
        <x:v>1</x:v>
      </x:c>
      <x:c r="R175" s="25" t="n">
        <x:f>IF(AND(Q175=1,D175=0),1,0)</x:f>
        <x:v>0</x:v>
      </x:c>
      <x:c r="S175" s="25" t="n">
        <x:f>IF(AND(Q175=1,D175=1),1,0)</x:f>
        <x:v>1</x:v>
      </x:c>
      <x:c r="T175" s="25" t="n">
        <x:f>IF(AND(Q175=1,L175=1),1,0)</x:f>
        <x:v>0</x:v>
      </x:c>
      <x:c r="U175" s="25" t="n">
        <x:f>IF(AND(Q175=1,'Manual Data'!T175="N"),1,0)</x:f>
        <x:v>0</x:v>
      </x:c>
      <x:c r="V175" s="25" t="n">
        <x:f>IF(AND(OR('Manual Data'!B175="Surgical",'Manual Data'!B175="Mixed"),'Manual Data'!I175="Y",I175=1,E175=1),1,0)</x:f>
        <x:v>0</x:v>
      </x:c>
      <x:c r="W175" s="25" t="n">
        <x:f>IF(AND(V175=1,H175=0),1,0)</x:f>
        <x:v>0</x:v>
      </x:c>
      <x:c r="X175" s="25" t="n">
        <x:f>IF(AND('Manual Data'!X175="Y",'Manual Data'!G175="N"),1,0)</x:f>
        <x:v>0</x:v>
      </x:c>
      <x:c r="Y175" s="25" t="n">
        <x:f>IF(AND('Manual Data'!U175="Y",'Manual Data'!V175="N"),1,0)</x:f>
        <x:v>0</x:v>
      </x:c>
      <x:c r="Z175" s="25" t="n">
        <x:f>IF('Manual Data'!U175="N",1,0)</x:f>
        <x:v>0</x:v>
      </x:c>
      <x:c r="AA175" s="25" t="n">
        <x:f>IF(AND('Manual Data'!AB175="N",'Manual Data'!AC175="N"),1,0)</x:f>
        <x:v>1</x:v>
      </x:c>
      <x:c r="AB175" s="25" t="n">
        <x:f>IF(AND(D175=1,E175=1),1,0)</x:f>
        <x:v>1</x:v>
      </x:c>
      <x:c r="AC175" s="25" t="n">
        <x:f>IF(AND(D175=0,E175=1),1,0)</x:f>
        <x:v>0</x:v>
      </x:c>
      <x:c r="AD175" s="25" t="n">
        <x:f>IF(AND(D175=1,E175=0),1,0)</x:f>
        <x:v>0</x:v>
      </x:c>
      <x:c r="AE175" s="25" t="n">
        <x:f>IF(AND(D175=0,E175=0),1,0)</x:f>
        <x:v>0</x:v>
      </x:c>
      <x:c r="AF175" s="25" t="n">
        <x:f>IF(AND(H175=1,I175=1),1,0)</x:f>
        <x:v>1</x:v>
      </x:c>
      <x:c r="AG175" s="25" t="n">
        <x:f>IF(AND(H175=0,I175=1),1,0)</x:f>
        <x:v>0</x:v>
      </x:c>
      <x:c r="AH175" s="25" t="n">
        <x:f>IF(AND('Manual Data'!J175="Y",'Manual Data'!M175="N"),1,0)</x:f>
        <x:v>0</x:v>
      </x:c>
      <x:c r="AI175" s="25" t="n">
        <x:f>IF(AND('Manual Data'!J175="Y",'Manual Data'!L175="N"),1,0)</x:f>
        <x:v>0</x:v>
      </x:c>
      <x:c r="AJ175" s="25" t="n">
        <x:f>IF(AND('Manual Data'!O175="N",'Manual Data'!Q175="N"),1,0)</x:f>
        <x:v>0</x:v>
      </x:c>
      <x:c r="AK175" s="25" t="n">
        <x:f>IF(AND('Manual Data'!J175="Y",'Manual Data'!K175="Y"),1,0)</x:f>
        <x:v>1</x:v>
      </x:c>
      <x:c r="AL175" s="25" t="n">
        <x:f>IF(AND('Manual Data'!J175="Y",'Manual Data'!K175="Y",'Manual Data'!L175="Y"),1,0)</x:f>
        <x:v>1</x:v>
      </x:c>
      <x:c r="AM175" s="25" t="n">
        <x:f>IF(AND(D175=1,'Manual Data'!N175="Y"),1,0)</x:f>
        <x:v>1</x:v>
      </x:c>
    </x:row>
    <x:row r="176">
      <x:c r="A176" s="24" t="str">
        <x:f>'Manual Data'!A176</x:f>
        <x:v>172</x:v>
      </x:c>
      <x:c r="B176" s="25" t="str">
        <x:f>'Manual Data'!B176</x:f>
        <x:v>Non-surgical</x:v>
      </x:c>
      <x:c r="C176" s="25" t="n">
        <x:f>IF(OR('Manual Data'!O176="Y",'Manual Data'!Q176="Y"),1,0)</x:f>
        <x:v>0</x:v>
      </x:c>
      <x:c r="D176" s="25" t="n">
        <x:f>IF(AND('Manual Data'!J176="Y",'Manual Data'!K176="Y",'Manual Data'!L176="Y",'Manual Data'!M176="Y"),1,0)</x:f>
        <x:v>0</x:v>
      </x:c>
      <x:c r="E176" s="25" t="n">
        <x:f>IF(OR('Manual Data'!AS176="Y",'Manual Data'!AT176="Y",'Manual Data'!AU176="Y",'Manual Data'!AV176="Y",'Manual Data'!AW176="Y"),1,0)</x:f>
        <x:v>1</x:v>
      </x:c>
      <x:c r="F176" s="25" t="n">
        <x:f>IF(OR('Manual Data'!AB176="Y",'Manual Data'!AC176="Y",'Manual Data'!AD176="Y",'Manual Data'!AE176="Y",'Manual Data'!AF176="Y"),1,0)</x:f>
        <x:v>1</x:v>
      </x:c>
      <x:c r="G176" s="25" t="n">
        <x:f>IF(OR('Manual Data'!AN176="Y",'Manual Data'!AO176="Y",'Manual Data'!AP176="Y",'Manual Data'!AQ176="Y"),1,0)</x:f>
        <x:v>1</x:v>
      </x:c>
      <x:c r="H176" s="25" t="n">
        <x:f>IF(OR('Manual Data'!R176="Y",'Manual Data'!S176="Y"),1,0)</x:f>
        <x:v>0</x:v>
      </x:c>
      <x:c r="I176" s="25" t="n">
        <x:f>IF(OR('Manual Data'!AO176="Y",'Manual Data'!AT176="Y"),1,0)</x:f>
        <x:v>1</x:v>
      </x:c>
      <x:c r="J176" s="25" t="n">
        <x:f>IF(OR('Manual Data'!AN176="Y",'Manual Data'!AS176="Y"),1,0)</x:f>
        <x:v>0</x:v>
      </x:c>
      <x:c r="K176" s="25" t="n">
        <x:f>IF(AND('Manual Data'!U176="Y",'Manual Data'!T176="Y",'Manual Data'!V176="Y"),1,0)</x:f>
        <x:v>1</x:v>
      </x:c>
      <x:c r="L176" s="25" t="n">
        <x:f>IF(AND('Manual Data'!M176="N",'Manual Data'!L176="N"),1,0)</x:f>
        <x:v>1</x:v>
      </x:c>
      <x:c r="M176" s="25" t="n">
        <x:f>IF(OR('Manual Data'!Y176="Y",'Manual Data'!Z176="Y"),1,0)</x:f>
        <x:v>0</x:v>
      </x:c>
      <x:c r="N176" s="25" t="n">
        <x:f>IF(AND('Manual Data'!H176="Y",'Manual Data'!I176="Y",E176=1),1,0)</x:f>
        <x:v>0</x:v>
      </x:c>
      <x:c r="O176" s="25" t="n">
        <x:f>IF(AND('Manual Data'!H176="Y",D176=1,E176=1),1,0)</x:f>
        <x:v>0</x:v>
      </x:c>
      <x:c r="P176" s="25" t="n">
        <x:f>IF(AND(O176=1,C176=1),1,0)</x:f>
        <x:v>0</x:v>
      </x:c>
      <x:c r="Q176" s="25" t="n">
        <x:f>IF(AND('Manual Data'!B176="Non-surgical",'Manual Data'!I176="Y",C176=1,J176=1,E176=1),1,0)</x:f>
        <x:v>0</x:v>
      </x:c>
      <x:c r="R176" s="25" t="n">
        <x:f>IF(AND(Q176=1,D176=0),1,0)</x:f>
        <x:v>0</x:v>
      </x:c>
      <x:c r="S176" s="25" t="n">
        <x:f>IF(AND(Q176=1,D176=1),1,0)</x:f>
        <x:v>0</x:v>
      </x:c>
      <x:c r="T176" s="25" t="n">
        <x:f>IF(AND(Q176=1,L176=1),1,0)</x:f>
        <x:v>0</x:v>
      </x:c>
      <x:c r="U176" s="25" t="n">
        <x:f>IF(AND(Q176=1,'Manual Data'!T176="N"),1,0)</x:f>
        <x:v>0</x:v>
      </x:c>
      <x:c r="V176" s="25" t="n">
        <x:f>IF(AND(OR('Manual Data'!B176="Surgical",'Manual Data'!B176="Mixed"),'Manual Data'!I176="Y",I176=1,E176=1),1,0)</x:f>
        <x:v>0</x:v>
      </x:c>
      <x:c r="W176" s="25" t="n">
        <x:f>IF(AND(V176=1,H176=0),1,0)</x:f>
        <x:v>0</x:v>
      </x:c>
      <x:c r="X176" s="25" t="n">
        <x:f>IF(AND('Manual Data'!X176="Y",'Manual Data'!G176="N"),1,0)</x:f>
        <x:v>0</x:v>
      </x:c>
      <x:c r="Y176" s="25" t="n">
        <x:f>IF(AND('Manual Data'!U176="Y",'Manual Data'!V176="N"),1,0)</x:f>
        <x:v>0</x:v>
      </x:c>
      <x:c r="Z176" s="25" t="n">
        <x:f>IF('Manual Data'!U176="N",1,0)</x:f>
        <x:v>0</x:v>
      </x:c>
      <x:c r="AA176" s="25" t="n">
        <x:f>IF(AND('Manual Data'!AB176="N",'Manual Data'!AC176="N"),1,0)</x:f>
        <x:v>1</x:v>
      </x:c>
      <x:c r="AB176" s="25" t="n">
        <x:f>IF(AND(D176=1,E176=1),1,0)</x:f>
        <x:v>0</x:v>
      </x:c>
      <x:c r="AC176" s="25" t="n">
        <x:f>IF(AND(D176=0,E176=1),1,0)</x:f>
        <x:v>1</x:v>
      </x:c>
      <x:c r="AD176" s="25" t="n">
        <x:f>IF(AND(D176=1,E176=0),1,0)</x:f>
        <x:v>0</x:v>
      </x:c>
      <x:c r="AE176" s="25" t="n">
        <x:f>IF(AND(D176=0,E176=0),1,0)</x:f>
        <x:v>0</x:v>
      </x:c>
      <x:c r="AF176" s="25" t="n">
        <x:f>IF(AND(H176=1,I176=1),1,0)</x:f>
        <x:v>0</x:v>
      </x:c>
      <x:c r="AG176" s="25" t="n">
        <x:f>IF(AND(H176=0,I176=1),1,0)</x:f>
        <x:v>1</x:v>
      </x:c>
      <x:c r="AH176" s="25" t="n">
        <x:f>IF(AND('Manual Data'!J176="Y",'Manual Data'!M176="N"),1,0)</x:f>
        <x:v>0</x:v>
      </x:c>
      <x:c r="AI176" s="25" t="n">
        <x:f>IF(AND('Manual Data'!J176="Y",'Manual Data'!L176="N"),1,0)</x:f>
        <x:v>0</x:v>
      </x:c>
      <x:c r="AJ176" s="25" t="n">
        <x:f>IF(AND('Manual Data'!O176="N",'Manual Data'!Q176="N"),1,0)</x:f>
        <x:v>1</x:v>
      </x:c>
      <x:c r="AK176" s="25" t="n">
        <x:f>IF(AND('Manual Data'!J176="Y",'Manual Data'!K176="Y"),1,0)</x:f>
        <x:v>0</x:v>
      </x:c>
      <x:c r="AL176" s="25" t="n">
        <x:f>IF(AND('Manual Data'!J176="Y",'Manual Data'!K176="Y",'Manual Data'!L176="Y"),1,0)</x:f>
        <x:v>0</x:v>
      </x:c>
      <x:c r="AM176" s="25" t="n">
        <x:f>IF(AND(D176=1,'Manual Data'!N176="Y"),1,0)</x:f>
        <x:v>0</x:v>
      </x:c>
    </x:row>
    <x:row r="177">
      <x:c r="A177" s="24" t="str">
        <x:f>'Manual Data'!A177</x:f>
        <x:v>173</x:v>
      </x:c>
      <x:c r="B177" s="25" t="str">
        <x:f>'Manual Data'!B177</x:f>
        <x:v>Surgical</x:v>
      </x:c>
      <x:c r="C177" s="25" t="n">
        <x:f>IF(OR('Manual Data'!O177="Y",'Manual Data'!Q177="Y"),1,0)</x:f>
        <x:v>0</x:v>
      </x:c>
      <x:c r="D177" s="25" t="n">
        <x:f>IF(AND('Manual Data'!J177="Y",'Manual Data'!K177="Y",'Manual Data'!L177="Y",'Manual Data'!M177="Y"),1,0)</x:f>
        <x:v>0</x:v>
      </x:c>
      <x:c r="E177" s="25" t="n">
        <x:f>IF(OR('Manual Data'!AS177="Y",'Manual Data'!AT177="Y",'Manual Data'!AU177="Y",'Manual Data'!AV177="Y",'Manual Data'!AW177="Y"),1,0)</x:f>
        <x:v>1</x:v>
      </x:c>
      <x:c r="F177" s="25" t="n">
        <x:f>IF(OR('Manual Data'!AB177="Y",'Manual Data'!AC177="Y",'Manual Data'!AD177="Y",'Manual Data'!AE177="Y",'Manual Data'!AF177="Y"),1,0)</x:f>
        <x:v>1</x:v>
      </x:c>
      <x:c r="G177" s="25" t="n">
        <x:f>IF(OR('Manual Data'!AN177="Y",'Manual Data'!AO177="Y",'Manual Data'!AP177="Y",'Manual Data'!AQ177="Y"),1,0)</x:f>
        <x:v>0</x:v>
      </x:c>
      <x:c r="H177" s="25" t="n">
        <x:f>IF(OR('Manual Data'!R177="Y",'Manual Data'!S177="Y"),1,0)</x:f>
        <x:v>0</x:v>
      </x:c>
      <x:c r="I177" s="25" t="n">
        <x:f>IF(OR('Manual Data'!AO177="Y",'Manual Data'!AT177="Y"),1,0)</x:f>
        <x:v>0</x:v>
      </x:c>
      <x:c r="J177" s="25" t="n">
        <x:f>IF(OR('Manual Data'!AN177="Y",'Manual Data'!AS177="Y"),1,0)</x:f>
        <x:v>0</x:v>
      </x:c>
      <x:c r="K177" s="25" t="n">
        <x:f>IF(AND('Manual Data'!U177="Y",'Manual Data'!T177="Y",'Manual Data'!V177="Y"),1,0)</x:f>
        <x:v>1</x:v>
      </x:c>
      <x:c r="L177" s="25" t="n">
        <x:f>IF(AND('Manual Data'!M177="N",'Manual Data'!L177="N"),1,0)</x:f>
        <x:v>1</x:v>
      </x:c>
      <x:c r="M177" s="25" t="n">
        <x:f>IF(OR('Manual Data'!Y177="Y",'Manual Data'!Z177="Y"),1,0)</x:f>
        <x:v>0</x:v>
      </x:c>
      <x:c r="N177" s="25" t="n">
        <x:f>IF(AND('Manual Data'!H177="Y",'Manual Data'!I177="Y",E177=1),1,0)</x:f>
        <x:v>1</x:v>
      </x:c>
      <x:c r="O177" s="25" t="n">
        <x:f>IF(AND('Manual Data'!H177="Y",D177=1,E177=1),1,0)</x:f>
        <x:v>0</x:v>
      </x:c>
      <x:c r="P177" s="25" t="n">
        <x:f>IF(AND(O177=1,C177=1),1,0)</x:f>
        <x:v>0</x:v>
      </x:c>
      <x:c r="Q177" s="25" t="n">
        <x:f>IF(AND('Manual Data'!B177="Non-surgical",'Manual Data'!I177="Y",C177=1,J177=1,E177=1),1,0)</x:f>
        <x:v>0</x:v>
      </x:c>
      <x:c r="R177" s="25" t="n">
        <x:f>IF(AND(Q177=1,D177=0),1,0)</x:f>
        <x:v>0</x:v>
      </x:c>
      <x:c r="S177" s="25" t="n">
        <x:f>IF(AND(Q177=1,D177=1),1,0)</x:f>
        <x:v>0</x:v>
      </x:c>
      <x:c r="T177" s="25" t="n">
        <x:f>IF(AND(Q177=1,L177=1),1,0)</x:f>
        <x:v>0</x:v>
      </x:c>
      <x:c r="U177" s="25" t="n">
        <x:f>IF(AND(Q177=1,'Manual Data'!T177="N"),1,0)</x:f>
        <x:v>0</x:v>
      </x:c>
      <x:c r="V177" s="25" t="n">
        <x:f>IF(AND(OR('Manual Data'!B177="Surgical",'Manual Data'!B177="Mixed"),'Manual Data'!I177="Y",I177=1,E177=1),1,0)</x:f>
        <x:v>0</x:v>
      </x:c>
      <x:c r="W177" s="25" t="n">
        <x:f>IF(AND(V177=1,H177=0),1,0)</x:f>
        <x:v>0</x:v>
      </x:c>
      <x:c r="X177" s="25" t="n">
        <x:f>IF(AND('Manual Data'!X177="Y",'Manual Data'!G177="N"),1,0)</x:f>
        <x:v>1</x:v>
      </x:c>
      <x:c r="Y177" s="25" t="n">
        <x:f>IF(AND('Manual Data'!U177="Y",'Manual Data'!V177="N"),1,0)</x:f>
        <x:v>0</x:v>
      </x:c>
      <x:c r="Z177" s="25" t="n">
        <x:f>IF('Manual Data'!U177="N",1,0)</x:f>
        <x:v>0</x:v>
      </x:c>
      <x:c r="AA177" s="25" t="n">
        <x:f>IF(AND('Manual Data'!AB177="N",'Manual Data'!AC177="N"),1,0)</x:f>
        <x:v>1</x:v>
      </x:c>
      <x:c r="AB177" s="25" t="n">
        <x:f>IF(AND(D177=1,E177=1),1,0)</x:f>
        <x:v>0</x:v>
      </x:c>
      <x:c r="AC177" s="25" t="n">
        <x:f>IF(AND(D177=0,E177=1),1,0)</x:f>
        <x:v>1</x:v>
      </x:c>
      <x:c r="AD177" s="25" t="n">
        <x:f>IF(AND(D177=1,E177=0),1,0)</x:f>
        <x:v>0</x:v>
      </x:c>
      <x:c r="AE177" s="25" t="n">
        <x:f>IF(AND(D177=0,E177=0),1,0)</x:f>
        <x:v>0</x:v>
      </x:c>
      <x:c r="AF177" s="25" t="n">
        <x:f>IF(AND(H177=1,I177=1),1,0)</x:f>
        <x:v>0</x:v>
      </x:c>
      <x:c r="AG177" s="25" t="n">
        <x:f>IF(AND(H177=0,I177=1),1,0)</x:f>
        <x:v>0</x:v>
      </x:c>
      <x:c r="AH177" s="25" t="n">
        <x:f>IF(AND('Manual Data'!J177="Y",'Manual Data'!M177="N"),1,0)</x:f>
        <x:v>1</x:v>
      </x:c>
      <x:c r="AI177" s="25" t="n">
        <x:f>IF(AND('Manual Data'!J177="Y",'Manual Data'!L177="N"),1,0)</x:f>
        <x:v>1</x:v>
      </x:c>
      <x:c r="AJ177" s="25" t="n">
        <x:f>IF(AND('Manual Data'!O177="N",'Manual Data'!Q177="N"),1,0)</x:f>
        <x:v>1</x:v>
      </x:c>
      <x:c r="AK177" s="25" t="n">
        <x:f>IF(AND('Manual Data'!J177="Y",'Manual Data'!K177="Y"),1,0)</x:f>
        <x:v>1</x:v>
      </x:c>
      <x:c r="AL177" s="25" t="n">
        <x:f>IF(AND('Manual Data'!J177="Y",'Manual Data'!K177="Y",'Manual Data'!L177="Y"),1,0)</x:f>
        <x:v>0</x:v>
      </x:c>
      <x:c r="AM177" s="25" t="n">
        <x:f>IF(AND(D177=1,'Manual Data'!N177="Y"),1,0)</x:f>
        <x:v>0</x:v>
      </x:c>
    </x:row>
    <x:row r="178">
      <x:c r="A178" s="24" t="str">
        <x:f>'Manual Data'!A178</x:f>
        <x:v>174</x:v>
      </x:c>
      <x:c r="B178" s="25" t="str">
        <x:f>'Manual Data'!B178</x:f>
        <x:v>Non-surgical</x:v>
      </x:c>
      <x:c r="C178" s="25" t="n">
        <x:f>IF(OR('Manual Data'!O178="Y",'Manual Data'!Q178="Y"),1,0)</x:f>
        <x:v>1</x:v>
      </x:c>
      <x:c r="D178" s="25" t="n">
        <x:f>IF(AND('Manual Data'!J178="Y",'Manual Data'!K178="Y",'Manual Data'!L178="Y",'Manual Data'!M178="Y"),1,0)</x:f>
        <x:v>1</x:v>
      </x:c>
      <x:c r="E178" s="25" t="n">
        <x:f>IF(OR('Manual Data'!AS178="Y",'Manual Data'!AT178="Y",'Manual Data'!AU178="Y",'Manual Data'!AV178="Y",'Manual Data'!AW178="Y"),1,0)</x:f>
        <x:v>1</x:v>
      </x:c>
      <x:c r="F178" s="25" t="n">
        <x:f>IF(OR('Manual Data'!AB178="Y",'Manual Data'!AC178="Y",'Manual Data'!AD178="Y",'Manual Data'!AE178="Y",'Manual Data'!AF178="Y"),1,0)</x:f>
        <x:v>1</x:v>
      </x:c>
      <x:c r="G178" s="25" t="n">
        <x:f>IF(OR('Manual Data'!AN178="Y",'Manual Data'!AO178="Y",'Manual Data'!AP178="Y",'Manual Data'!AQ178="Y"),1,0)</x:f>
        <x:v>1</x:v>
      </x:c>
      <x:c r="H178" s="25" t="n">
        <x:f>IF(OR('Manual Data'!R178="Y",'Manual Data'!S178="Y"),1,0)</x:f>
        <x:v>1</x:v>
      </x:c>
      <x:c r="I178" s="25" t="n">
        <x:f>IF(OR('Manual Data'!AO178="Y",'Manual Data'!AT178="Y"),1,0)</x:f>
        <x:v>0</x:v>
      </x:c>
      <x:c r="J178" s="25" t="n">
        <x:f>IF(OR('Manual Data'!AN178="Y",'Manual Data'!AS178="Y"),1,0)</x:f>
        <x:v>1</x:v>
      </x:c>
      <x:c r="K178" s="25" t="n">
        <x:f>IF(AND('Manual Data'!U178="Y",'Manual Data'!T178="Y",'Manual Data'!V178="Y"),1,0)</x:f>
        <x:v>0</x:v>
      </x:c>
      <x:c r="L178" s="25" t="n">
        <x:f>IF(AND('Manual Data'!M178="N",'Manual Data'!L178="N"),1,0)</x:f>
        <x:v>0</x:v>
      </x:c>
      <x:c r="M178" s="25" t="n">
        <x:f>IF(OR('Manual Data'!Y178="Y",'Manual Data'!Z178="Y"),1,0)</x:f>
        <x:v>0</x:v>
      </x:c>
      <x:c r="N178" s="25" t="n">
        <x:f>IF(AND('Manual Data'!H178="Y",'Manual Data'!I178="Y",E178=1),1,0)</x:f>
        <x:v>0</x:v>
      </x:c>
      <x:c r="O178" s="25" t="n">
        <x:f>IF(AND('Manual Data'!H178="Y",D178=1,E178=1),1,0)</x:f>
        <x:v>0</x:v>
      </x:c>
      <x:c r="P178" s="25" t="n">
        <x:f>IF(AND(O178=1,C178=1),1,0)</x:f>
        <x:v>0</x:v>
      </x:c>
      <x:c r="Q178" s="25" t="n">
        <x:f>IF(AND('Manual Data'!B178="Non-surgical",'Manual Data'!I178="Y",C178=1,J178=1,E178=1),1,0)</x:f>
        <x:v>1</x:v>
      </x:c>
      <x:c r="R178" s="25" t="n">
        <x:f>IF(AND(Q178=1,D178=0),1,0)</x:f>
        <x:v>0</x:v>
      </x:c>
      <x:c r="S178" s="25" t="n">
        <x:f>IF(AND(Q178=1,D178=1),1,0)</x:f>
        <x:v>1</x:v>
      </x:c>
      <x:c r="T178" s="25" t="n">
        <x:f>IF(AND(Q178=1,L178=1),1,0)</x:f>
        <x:v>0</x:v>
      </x:c>
      <x:c r="U178" s="25" t="n">
        <x:f>IF(AND(Q178=1,'Manual Data'!T178="N"),1,0)</x:f>
        <x:v>0</x:v>
      </x:c>
      <x:c r="V178" s="25" t="n">
        <x:f>IF(AND(OR('Manual Data'!B178="Surgical",'Manual Data'!B178="Mixed"),'Manual Data'!I178="Y",I178=1,E178=1),1,0)</x:f>
        <x:v>0</x:v>
      </x:c>
      <x:c r="W178" s="25" t="n">
        <x:f>IF(AND(V178=1,H178=0),1,0)</x:f>
        <x:v>0</x:v>
      </x:c>
      <x:c r="X178" s="25" t="n">
        <x:f>IF(AND('Manual Data'!X178="Y",'Manual Data'!G178="N"),1,0)</x:f>
        <x:v>0</x:v>
      </x:c>
      <x:c r="Y178" s="25" t="n">
        <x:f>IF(AND('Manual Data'!U178="Y",'Manual Data'!V178="N"),1,0)</x:f>
        <x:v>1</x:v>
      </x:c>
      <x:c r="Z178" s="25" t="n">
        <x:f>IF('Manual Data'!U178="N",1,0)</x:f>
        <x:v>0</x:v>
      </x:c>
      <x:c r="AA178" s="25" t="n">
        <x:f>IF(AND('Manual Data'!AB178="N",'Manual Data'!AC178="N"),1,0)</x:f>
        <x:v>0</x:v>
      </x:c>
      <x:c r="AB178" s="25" t="n">
        <x:f>IF(AND(D178=1,E178=1),1,0)</x:f>
        <x:v>1</x:v>
      </x:c>
      <x:c r="AC178" s="25" t="n">
        <x:f>IF(AND(D178=0,E178=1),1,0)</x:f>
        <x:v>0</x:v>
      </x:c>
      <x:c r="AD178" s="25" t="n">
        <x:f>IF(AND(D178=1,E178=0),1,0)</x:f>
        <x:v>0</x:v>
      </x:c>
      <x:c r="AE178" s="25" t="n">
        <x:f>IF(AND(D178=0,E178=0),1,0)</x:f>
        <x:v>0</x:v>
      </x:c>
      <x:c r="AF178" s="25" t="n">
        <x:f>IF(AND(H178=1,I178=1),1,0)</x:f>
        <x:v>0</x:v>
      </x:c>
      <x:c r="AG178" s="25" t="n">
        <x:f>IF(AND(H178=0,I178=1),1,0)</x:f>
        <x:v>0</x:v>
      </x:c>
      <x:c r="AH178" s="25" t="n">
        <x:f>IF(AND('Manual Data'!J178="Y",'Manual Data'!M178="N"),1,0)</x:f>
        <x:v>0</x:v>
      </x:c>
      <x:c r="AI178" s="25" t="n">
        <x:f>IF(AND('Manual Data'!J178="Y",'Manual Data'!L178="N"),1,0)</x:f>
        <x:v>0</x:v>
      </x:c>
      <x:c r="AJ178" s="25" t="n">
        <x:f>IF(AND('Manual Data'!O178="N",'Manual Data'!Q178="N"),1,0)</x:f>
        <x:v>0</x:v>
      </x:c>
      <x:c r="AK178" s="25" t="n">
        <x:f>IF(AND('Manual Data'!J178="Y",'Manual Data'!K178="Y"),1,0)</x:f>
        <x:v>1</x:v>
      </x:c>
      <x:c r="AL178" s="25" t="n">
        <x:f>IF(AND('Manual Data'!J178="Y",'Manual Data'!K178="Y",'Manual Data'!L178="Y"),1,0)</x:f>
        <x:v>1</x:v>
      </x:c>
      <x:c r="AM178" s="25" t="n">
        <x:f>IF(AND(D178=1,'Manual Data'!N178="Y"),1,0)</x:f>
        <x:v>1</x:v>
      </x:c>
    </x:row>
    <x:row r="179">
      <x:c r="A179" s="24" t="str">
        <x:f>'Manual Data'!A179</x:f>
        <x:v>175</x:v>
      </x:c>
      <x:c r="B179" s="25" t="str">
        <x:f>'Manual Data'!B179</x:f>
        <x:v>Non-surgical</x:v>
      </x:c>
      <x:c r="C179" s="25" t="n">
        <x:f>IF(OR('Manual Data'!O179="Y",'Manual Data'!Q179="Y"),1,0)</x:f>
        <x:v>1</x:v>
      </x:c>
      <x:c r="D179" s="25" t="n">
        <x:f>IF(AND('Manual Data'!J179="Y",'Manual Data'!K179="Y",'Manual Data'!L179="Y",'Manual Data'!M179="Y"),1,0)</x:f>
        <x:v>1</x:v>
      </x:c>
      <x:c r="E179" s="25" t="n">
        <x:f>IF(OR('Manual Data'!AS179="Y",'Manual Data'!AT179="Y",'Manual Data'!AU179="Y",'Manual Data'!AV179="Y",'Manual Data'!AW179="Y"),1,0)</x:f>
        <x:v>1</x:v>
      </x:c>
      <x:c r="F179" s="25" t="n">
        <x:f>IF(OR('Manual Data'!AB179="Y",'Manual Data'!AC179="Y",'Manual Data'!AD179="Y",'Manual Data'!AE179="Y",'Manual Data'!AF179="Y"),1,0)</x:f>
        <x:v>1</x:v>
      </x:c>
      <x:c r="G179" s="25" t="n">
        <x:f>IF(OR('Manual Data'!AN179="Y",'Manual Data'!AO179="Y",'Manual Data'!AP179="Y",'Manual Data'!AQ179="Y"),1,0)</x:f>
        <x:v>1</x:v>
      </x:c>
      <x:c r="H179" s="25" t="n">
        <x:f>IF(OR('Manual Data'!R179="Y",'Manual Data'!S179="Y"),1,0)</x:f>
        <x:v>0</x:v>
      </x:c>
      <x:c r="I179" s="25" t="n">
        <x:f>IF(OR('Manual Data'!AO179="Y",'Manual Data'!AT179="Y"),1,0)</x:f>
        <x:v>1</x:v>
      </x:c>
      <x:c r="J179" s="25" t="n">
        <x:f>IF(OR('Manual Data'!AN179="Y",'Manual Data'!AS179="Y"),1,0)</x:f>
        <x:v>1</x:v>
      </x:c>
      <x:c r="K179" s="25" t="n">
        <x:f>IF(AND('Manual Data'!U179="Y",'Manual Data'!T179="Y",'Manual Data'!V179="Y"),1,0)</x:f>
        <x:v>0</x:v>
      </x:c>
      <x:c r="L179" s="25" t="n">
        <x:f>IF(AND('Manual Data'!M179="N",'Manual Data'!L179="N"),1,0)</x:f>
        <x:v>0</x:v>
      </x:c>
      <x:c r="M179" s="25" t="n">
        <x:f>IF(OR('Manual Data'!Y179="Y",'Manual Data'!Z179="Y"),1,0)</x:f>
        <x:v>0</x:v>
      </x:c>
      <x:c r="N179" s="25" t="n">
        <x:f>IF(AND('Manual Data'!H179="Y",'Manual Data'!I179="Y",E179=1),1,0)</x:f>
        <x:v>0</x:v>
      </x:c>
      <x:c r="O179" s="25" t="n">
        <x:f>IF(AND('Manual Data'!H179="Y",D179=1,E179=1),1,0)</x:f>
        <x:v>0</x:v>
      </x:c>
      <x:c r="P179" s="25" t="n">
        <x:f>IF(AND(O179=1,C179=1),1,0)</x:f>
        <x:v>0</x:v>
      </x:c>
      <x:c r="Q179" s="25" t="n">
        <x:f>IF(AND('Manual Data'!B179="Non-surgical",'Manual Data'!I179="Y",C179=1,J179=1,E179=1),1,0)</x:f>
        <x:v>1</x:v>
      </x:c>
      <x:c r="R179" s="25" t="n">
        <x:f>IF(AND(Q179=1,D179=0),1,0)</x:f>
        <x:v>0</x:v>
      </x:c>
      <x:c r="S179" s="25" t="n">
        <x:f>IF(AND(Q179=1,D179=1),1,0)</x:f>
        <x:v>1</x:v>
      </x:c>
      <x:c r="T179" s="25" t="n">
        <x:f>IF(AND(Q179=1,L179=1),1,0)</x:f>
        <x:v>0</x:v>
      </x:c>
      <x:c r="U179" s="25" t="n">
        <x:f>IF(AND(Q179=1,'Manual Data'!T179="N"),1,0)</x:f>
        <x:v>1</x:v>
      </x:c>
      <x:c r="V179" s="25" t="n">
        <x:f>IF(AND(OR('Manual Data'!B179="Surgical",'Manual Data'!B179="Mixed"),'Manual Data'!I179="Y",I179=1,E179=1),1,0)</x:f>
        <x:v>0</x:v>
      </x:c>
      <x:c r="W179" s="25" t="n">
        <x:f>IF(AND(V179=1,H179=0),1,0)</x:f>
        <x:v>0</x:v>
      </x:c>
      <x:c r="X179" s="25" t="n">
        <x:f>IF(AND('Manual Data'!X179="Y",'Manual Data'!G179="N"),1,0)</x:f>
        <x:v>1</x:v>
      </x:c>
      <x:c r="Y179" s="25" t="n">
        <x:f>IF(AND('Manual Data'!U179="Y",'Manual Data'!V179="N"),1,0)</x:f>
        <x:v>0</x:v>
      </x:c>
      <x:c r="Z179" s="25" t="n">
        <x:f>IF('Manual Data'!U179="N",1,0)</x:f>
        <x:v>1</x:v>
      </x:c>
      <x:c r="AA179" s="25" t="n">
        <x:f>IF(AND('Manual Data'!AB179="N",'Manual Data'!AC179="N"),1,0)</x:f>
        <x:v>1</x:v>
      </x:c>
      <x:c r="AB179" s="25" t="n">
        <x:f>IF(AND(D179=1,E179=1),1,0)</x:f>
        <x:v>1</x:v>
      </x:c>
      <x:c r="AC179" s="25" t="n">
        <x:f>IF(AND(D179=0,E179=1),1,0)</x:f>
        <x:v>0</x:v>
      </x:c>
      <x:c r="AD179" s="25" t="n">
        <x:f>IF(AND(D179=1,E179=0),1,0)</x:f>
        <x:v>0</x:v>
      </x:c>
      <x:c r="AE179" s="25" t="n">
        <x:f>IF(AND(D179=0,E179=0),1,0)</x:f>
        <x:v>0</x:v>
      </x:c>
      <x:c r="AF179" s="25" t="n">
        <x:f>IF(AND(H179=1,I179=1),1,0)</x:f>
        <x:v>0</x:v>
      </x:c>
      <x:c r="AG179" s="25" t="n">
        <x:f>IF(AND(H179=0,I179=1),1,0)</x:f>
        <x:v>1</x:v>
      </x:c>
      <x:c r="AH179" s="25" t="n">
        <x:f>IF(AND('Manual Data'!J179="Y",'Manual Data'!M179="N"),1,0)</x:f>
        <x:v>0</x:v>
      </x:c>
      <x:c r="AI179" s="25" t="n">
        <x:f>IF(AND('Manual Data'!J179="Y",'Manual Data'!L179="N"),1,0)</x:f>
        <x:v>0</x:v>
      </x:c>
      <x:c r="AJ179" s="25" t="n">
        <x:f>IF(AND('Manual Data'!O179="N",'Manual Data'!Q179="N"),1,0)</x:f>
        <x:v>0</x:v>
      </x:c>
      <x:c r="AK179" s="25" t="n">
        <x:f>IF(AND('Manual Data'!J179="Y",'Manual Data'!K179="Y"),1,0)</x:f>
        <x:v>1</x:v>
      </x:c>
      <x:c r="AL179" s="25" t="n">
        <x:f>IF(AND('Manual Data'!J179="Y",'Manual Data'!K179="Y",'Manual Data'!L179="Y"),1,0)</x:f>
        <x:v>1</x:v>
      </x:c>
      <x:c r="AM179" s="25" t="n">
        <x:f>IF(AND(D179=1,'Manual Data'!N179="Y"),1,0)</x:f>
        <x:v>1</x:v>
      </x:c>
    </x:row>
    <x:row r="180">
      <x:c r="A180" s="24" t="str">
        <x:f>'Manual Data'!A180</x:f>
        <x:v>176</x:v>
      </x:c>
      <x:c r="B180" s="25" t="str">
        <x:f>'Manual Data'!B180</x:f>
        <x:v>Non-surgical</x:v>
      </x:c>
      <x:c r="C180" s="25" t="n">
        <x:f>IF(OR('Manual Data'!O180="Y",'Manual Data'!Q180="Y"),1,0)</x:f>
        <x:v>1</x:v>
      </x:c>
      <x:c r="D180" s="25" t="n">
        <x:f>IF(AND('Manual Data'!J180="Y",'Manual Data'!K180="Y",'Manual Data'!L180="Y",'Manual Data'!M180="Y"),1,0)</x:f>
        <x:v>0</x:v>
      </x:c>
      <x:c r="E180" s="25" t="n">
        <x:f>IF(OR('Manual Data'!AS180="Y",'Manual Data'!AT180="Y",'Manual Data'!AU180="Y",'Manual Data'!AV180="Y",'Manual Data'!AW180="Y"),1,0)</x:f>
        <x:v>1</x:v>
      </x:c>
      <x:c r="F180" s="25" t="n">
        <x:f>IF(OR('Manual Data'!AB180="Y",'Manual Data'!AC180="Y",'Manual Data'!AD180="Y",'Manual Data'!AE180="Y",'Manual Data'!AF180="Y"),1,0)</x:f>
        <x:v>1</x:v>
      </x:c>
      <x:c r="G180" s="25" t="n">
        <x:f>IF(OR('Manual Data'!AN180="Y",'Manual Data'!AO180="Y",'Manual Data'!AP180="Y",'Manual Data'!AQ180="Y"),1,0)</x:f>
        <x:v>1</x:v>
      </x:c>
      <x:c r="H180" s="25" t="n">
        <x:f>IF(OR('Manual Data'!R180="Y",'Manual Data'!S180="Y"),1,0)</x:f>
        <x:v>1</x:v>
      </x:c>
      <x:c r="I180" s="25" t="n">
        <x:f>IF(OR('Manual Data'!AO180="Y",'Manual Data'!AT180="Y"),1,0)</x:f>
        <x:v>1</x:v>
      </x:c>
      <x:c r="J180" s="25" t="n">
        <x:f>IF(OR('Manual Data'!AN180="Y",'Manual Data'!AS180="Y"),1,0)</x:f>
        <x:v>1</x:v>
      </x:c>
      <x:c r="K180" s="25" t="n">
        <x:f>IF(AND('Manual Data'!U180="Y",'Manual Data'!T180="Y",'Manual Data'!V180="Y"),1,0)</x:f>
        <x:v>1</x:v>
      </x:c>
      <x:c r="L180" s="25" t="n">
        <x:f>IF(AND('Manual Data'!M180="N",'Manual Data'!L180="N"),1,0)</x:f>
        <x:v>1</x:v>
      </x:c>
      <x:c r="M180" s="25" t="n">
        <x:f>IF(OR('Manual Data'!Y180="Y",'Manual Data'!Z180="Y"),1,0)</x:f>
        <x:v>0</x:v>
      </x:c>
      <x:c r="N180" s="25" t="n">
        <x:f>IF(AND('Manual Data'!H180="Y",'Manual Data'!I180="Y",E180=1),1,0)</x:f>
        <x:v>0</x:v>
      </x:c>
      <x:c r="O180" s="25" t="n">
        <x:f>IF(AND('Manual Data'!H180="Y",D180=1,E180=1),1,0)</x:f>
        <x:v>0</x:v>
      </x:c>
      <x:c r="P180" s="25" t="n">
        <x:f>IF(AND(O180=1,C180=1),1,0)</x:f>
        <x:v>0</x:v>
      </x:c>
      <x:c r="Q180" s="25" t="n">
        <x:f>IF(AND('Manual Data'!B180="Non-surgical",'Manual Data'!I180="Y",C180=1,J180=1,E180=1),1,0)</x:f>
        <x:v>1</x:v>
      </x:c>
      <x:c r="R180" s="25" t="n">
        <x:f>IF(AND(Q180=1,D180=0),1,0)</x:f>
        <x:v>1</x:v>
      </x:c>
      <x:c r="S180" s="25" t="n">
        <x:f>IF(AND(Q180=1,D180=1),1,0)</x:f>
        <x:v>0</x:v>
      </x:c>
      <x:c r="T180" s="25" t="n">
        <x:f>IF(AND(Q180=1,L180=1),1,0)</x:f>
        <x:v>1</x:v>
      </x:c>
      <x:c r="U180" s="25" t="n">
        <x:f>IF(AND(Q180=1,'Manual Data'!T180="N"),1,0)</x:f>
        <x:v>0</x:v>
      </x:c>
      <x:c r="V180" s="25" t="n">
        <x:f>IF(AND(OR('Manual Data'!B180="Surgical",'Manual Data'!B180="Mixed"),'Manual Data'!I180="Y",I180=1,E180=1),1,0)</x:f>
        <x:v>0</x:v>
      </x:c>
      <x:c r="W180" s="25" t="n">
        <x:f>IF(AND(V180=1,H180=0),1,0)</x:f>
        <x:v>0</x:v>
      </x:c>
      <x:c r="X180" s="25" t="n">
        <x:f>IF(AND('Manual Data'!X180="Y",'Manual Data'!G180="N"),1,0)</x:f>
        <x:v>1</x:v>
      </x:c>
      <x:c r="Y180" s="25" t="n">
        <x:f>IF(AND('Manual Data'!U180="Y",'Manual Data'!V180="N"),1,0)</x:f>
        <x:v>0</x:v>
      </x:c>
      <x:c r="Z180" s="25" t="n">
        <x:f>IF('Manual Data'!U180="N",1,0)</x:f>
        <x:v>0</x:v>
      </x:c>
      <x:c r="AA180" s="25" t="n">
        <x:f>IF(AND('Manual Data'!AB180="N",'Manual Data'!AC180="N"),1,0)</x:f>
        <x:v>0</x:v>
      </x:c>
      <x:c r="AB180" s="25" t="n">
        <x:f>IF(AND(D180=1,E180=1),1,0)</x:f>
        <x:v>0</x:v>
      </x:c>
      <x:c r="AC180" s="25" t="n">
        <x:f>IF(AND(D180=0,E180=1),1,0)</x:f>
        <x:v>1</x:v>
      </x:c>
      <x:c r="AD180" s="25" t="n">
        <x:f>IF(AND(D180=1,E180=0),1,0)</x:f>
        <x:v>0</x:v>
      </x:c>
      <x:c r="AE180" s="25" t="n">
        <x:f>IF(AND(D180=0,E180=0),1,0)</x:f>
        <x:v>0</x:v>
      </x:c>
      <x:c r="AF180" s="25" t="n">
        <x:f>IF(AND(H180=1,I180=1),1,0)</x:f>
        <x:v>1</x:v>
      </x:c>
      <x:c r="AG180" s="25" t="n">
        <x:f>IF(AND(H180=0,I180=1),1,0)</x:f>
        <x:v>0</x:v>
      </x:c>
      <x:c r="AH180" s="25" t="n">
        <x:f>IF(AND('Manual Data'!J180="Y",'Manual Data'!M180="N"),1,0)</x:f>
        <x:v>1</x:v>
      </x:c>
      <x:c r="AI180" s="25" t="n">
        <x:f>IF(AND('Manual Data'!J180="Y",'Manual Data'!L180="N"),1,0)</x:f>
        <x:v>1</x:v>
      </x:c>
      <x:c r="AJ180" s="25" t="n">
        <x:f>IF(AND('Manual Data'!O180="N",'Manual Data'!Q180="N"),1,0)</x:f>
        <x:v>0</x:v>
      </x:c>
      <x:c r="AK180" s="25" t="n">
        <x:f>IF(AND('Manual Data'!J180="Y",'Manual Data'!K180="Y"),1,0)</x:f>
        <x:v>1</x:v>
      </x:c>
      <x:c r="AL180" s="25" t="n">
        <x:f>IF(AND('Manual Data'!J180="Y",'Manual Data'!K180="Y",'Manual Data'!L180="Y"),1,0)</x:f>
        <x:v>0</x:v>
      </x:c>
      <x:c r="AM180" s="25" t="n">
        <x:f>IF(AND(D180=1,'Manual Data'!N180="Y"),1,0)</x:f>
        <x:v>0</x:v>
      </x:c>
    </x:row>
    <x:row r="181">
      <x:c r="A181" s="24" t="str">
        <x:f>'Manual Data'!A181</x:f>
        <x:v>177</x:v>
      </x:c>
      <x:c r="B181" s="25" t="str">
        <x:f>'Manual Data'!B181</x:f>
        <x:v>Non-surgical</x:v>
      </x:c>
      <x:c r="C181" s="25" t="n">
        <x:f>IF(OR('Manual Data'!O181="Y",'Manual Data'!Q181="Y"),1,0)</x:f>
        <x:v>0</x:v>
      </x:c>
      <x:c r="D181" s="25" t="n">
        <x:f>IF(AND('Manual Data'!J181="Y",'Manual Data'!K181="Y",'Manual Data'!L181="Y",'Manual Data'!M181="Y"),1,0)</x:f>
        <x:v>0</x:v>
      </x:c>
      <x:c r="E181" s="25" t="n">
        <x:f>IF(OR('Manual Data'!AS181="Y",'Manual Data'!AT181="Y",'Manual Data'!AU181="Y",'Manual Data'!AV181="Y",'Manual Data'!AW181="Y"),1,0)</x:f>
        <x:v>1</x:v>
      </x:c>
      <x:c r="F181" s="25" t="n">
        <x:f>IF(OR('Manual Data'!AB181="Y",'Manual Data'!AC181="Y",'Manual Data'!AD181="Y",'Manual Data'!AE181="Y",'Manual Data'!AF181="Y"),1,0)</x:f>
        <x:v>1</x:v>
      </x:c>
      <x:c r="G181" s="25" t="n">
        <x:f>IF(OR('Manual Data'!AN181="Y",'Manual Data'!AO181="Y",'Manual Data'!AP181="Y",'Manual Data'!AQ181="Y"),1,0)</x:f>
        <x:v>0</x:v>
      </x:c>
      <x:c r="H181" s="25" t="n">
        <x:f>IF(OR('Manual Data'!R181="Y",'Manual Data'!S181="Y"),1,0)</x:f>
        <x:v>0</x:v>
      </x:c>
      <x:c r="I181" s="25" t="n">
        <x:f>IF(OR('Manual Data'!AO181="Y",'Manual Data'!AT181="Y"),1,0)</x:f>
        <x:v>0</x:v>
      </x:c>
      <x:c r="J181" s="25" t="n">
        <x:f>IF(OR('Manual Data'!AN181="Y",'Manual Data'!AS181="Y"),1,0)</x:f>
        <x:v>0</x:v>
      </x:c>
      <x:c r="K181" s="25" t="n">
        <x:f>IF(AND('Manual Data'!U181="Y",'Manual Data'!T181="Y",'Manual Data'!V181="Y"),1,0)</x:f>
        <x:v>0</x:v>
      </x:c>
      <x:c r="L181" s="25" t="n">
        <x:f>IF(AND('Manual Data'!M181="N",'Manual Data'!L181="N"),1,0)</x:f>
        <x:v>1</x:v>
      </x:c>
      <x:c r="M181" s="25" t="n">
        <x:f>IF(OR('Manual Data'!Y181="Y",'Manual Data'!Z181="Y"),1,0)</x:f>
        <x:v>0</x:v>
      </x:c>
      <x:c r="N181" s="25" t="n">
        <x:f>IF(AND('Manual Data'!H181="Y",'Manual Data'!I181="Y",E181=1),1,0)</x:f>
        <x:v>0</x:v>
      </x:c>
      <x:c r="O181" s="25" t="n">
        <x:f>IF(AND('Manual Data'!H181="Y",D181=1,E181=1),1,0)</x:f>
        <x:v>0</x:v>
      </x:c>
      <x:c r="P181" s="25" t="n">
        <x:f>IF(AND(O181=1,C181=1),1,0)</x:f>
        <x:v>0</x:v>
      </x:c>
      <x:c r="Q181" s="25" t="n">
        <x:f>IF(AND('Manual Data'!B181="Non-surgical",'Manual Data'!I181="Y",C181=1,J181=1,E181=1),1,0)</x:f>
        <x:v>0</x:v>
      </x:c>
      <x:c r="R181" s="25" t="n">
        <x:f>IF(AND(Q181=1,D181=0),1,0)</x:f>
        <x:v>0</x:v>
      </x:c>
      <x:c r="S181" s="25" t="n">
        <x:f>IF(AND(Q181=1,D181=1),1,0)</x:f>
        <x:v>0</x:v>
      </x:c>
      <x:c r="T181" s="25" t="n">
        <x:f>IF(AND(Q181=1,L181=1),1,0)</x:f>
        <x:v>0</x:v>
      </x:c>
      <x:c r="U181" s="25" t="n">
        <x:f>IF(AND(Q181=1,'Manual Data'!T181="N"),1,0)</x:f>
        <x:v>0</x:v>
      </x:c>
      <x:c r="V181" s="25" t="n">
        <x:f>IF(AND(OR('Manual Data'!B181="Surgical",'Manual Data'!B181="Mixed"),'Manual Data'!I181="Y",I181=1,E181=1),1,0)</x:f>
        <x:v>0</x:v>
      </x:c>
      <x:c r="W181" s="25" t="n">
        <x:f>IF(AND(V181=1,H181=0),1,0)</x:f>
        <x:v>0</x:v>
      </x:c>
      <x:c r="X181" s="25" t="n">
        <x:f>IF(AND('Manual Data'!X181="Y",'Manual Data'!G181="N"),1,0)</x:f>
        <x:v>0</x:v>
      </x:c>
      <x:c r="Y181" s="25" t="n">
        <x:f>IF(AND('Manual Data'!U181="Y",'Manual Data'!V181="N"),1,0)</x:f>
        <x:v>1</x:v>
      </x:c>
      <x:c r="Z181" s="25" t="n">
        <x:f>IF('Manual Data'!U181="N",1,0)</x:f>
        <x:v>0</x:v>
      </x:c>
      <x:c r="AA181" s="25" t="n">
        <x:f>IF(AND('Manual Data'!AB181="N",'Manual Data'!AC181="N"),1,0)</x:f>
        <x:v>1</x:v>
      </x:c>
      <x:c r="AB181" s="25" t="n">
        <x:f>IF(AND(D181=1,E181=1),1,0)</x:f>
        <x:v>0</x:v>
      </x:c>
      <x:c r="AC181" s="25" t="n">
        <x:f>IF(AND(D181=0,E181=1),1,0)</x:f>
        <x:v>1</x:v>
      </x:c>
      <x:c r="AD181" s="25" t="n">
        <x:f>IF(AND(D181=1,E181=0),1,0)</x:f>
        <x:v>0</x:v>
      </x:c>
      <x:c r="AE181" s="25" t="n">
        <x:f>IF(AND(D181=0,E181=0),1,0)</x:f>
        <x:v>0</x:v>
      </x:c>
      <x:c r="AF181" s="25" t="n">
        <x:f>IF(AND(H181=1,I181=1),1,0)</x:f>
        <x:v>0</x:v>
      </x:c>
      <x:c r="AG181" s="25" t="n">
        <x:f>IF(AND(H181=0,I181=1),1,0)</x:f>
        <x:v>0</x:v>
      </x:c>
      <x:c r="AH181" s="25" t="n">
        <x:f>IF(AND('Manual Data'!J181="Y",'Manual Data'!M181="N"),1,0)</x:f>
        <x:v>0</x:v>
      </x:c>
      <x:c r="AI181" s="25" t="n">
        <x:f>IF(AND('Manual Data'!J181="Y",'Manual Data'!L181="N"),1,0)</x:f>
        <x:v>0</x:v>
      </x:c>
      <x:c r="AJ181" s="25" t="n">
        <x:f>IF(AND('Manual Data'!O181="N",'Manual Data'!Q181="N"),1,0)</x:f>
        <x:v>1</x:v>
      </x:c>
      <x:c r="AK181" s="25" t="n">
        <x:f>IF(AND('Manual Data'!J181="Y",'Manual Data'!K181="Y"),1,0)</x:f>
        <x:v>0</x:v>
      </x:c>
      <x:c r="AL181" s="25" t="n">
        <x:f>IF(AND('Manual Data'!J181="Y",'Manual Data'!K181="Y",'Manual Data'!L181="Y"),1,0)</x:f>
        <x:v>0</x:v>
      </x:c>
      <x:c r="AM181" s="25" t="n">
        <x:f>IF(AND(D181=1,'Manual Data'!N181="Y"),1,0)</x:f>
        <x:v>0</x:v>
      </x:c>
    </x:row>
    <x:row r="182">
      <x:c r="A182" s="24" t="str">
        <x:f>'Manual Data'!A182</x:f>
        <x:v>178</x:v>
      </x:c>
      <x:c r="B182" s="25" t="str">
        <x:f>'Manual Data'!B182</x:f>
        <x:v>Non-surgical</x:v>
      </x:c>
      <x:c r="C182" s="25" t="n">
        <x:f>IF(OR('Manual Data'!O182="Y",'Manual Data'!Q182="Y"),1,0)</x:f>
        <x:v>1</x:v>
      </x:c>
      <x:c r="D182" s="25" t="n">
        <x:f>IF(AND('Manual Data'!J182="Y",'Manual Data'!K182="Y",'Manual Data'!L182="Y",'Manual Data'!M182="Y"),1,0)</x:f>
        <x:v>1</x:v>
      </x:c>
      <x:c r="E182" s="25" t="n">
        <x:f>IF(OR('Manual Data'!AS182="Y",'Manual Data'!AT182="Y",'Manual Data'!AU182="Y",'Manual Data'!AV182="Y",'Manual Data'!AW182="Y"),1,0)</x:f>
        <x:v>1</x:v>
      </x:c>
      <x:c r="F182" s="25" t="n">
        <x:f>IF(OR('Manual Data'!AB182="Y",'Manual Data'!AC182="Y",'Manual Data'!AD182="Y",'Manual Data'!AE182="Y",'Manual Data'!AF182="Y"),1,0)</x:f>
        <x:v>1</x:v>
      </x:c>
      <x:c r="G182" s="25" t="n">
        <x:f>IF(OR('Manual Data'!AN182="Y",'Manual Data'!AO182="Y",'Manual Data'!AP182="Y",'Manual Data'!AQ182="Y"),1,0)</x:f>
        <x:v>1</x:v>
      </x:c>
      <x:c r="H182" s="25" t="n">
        <x:f>IF(OR('Manual Data'!R182="Y",'Manual Data'!S182="Y"),1,0)</x:f>
        <x:v>0</x:v>
      </x:c>
      <x:c r="I182" s="25" t="n">
        <x:f>IF(OR('Manual Data'!AO182="Y",'Manual Data'!AT182="Y"),1,0)</x:f>
        <x:v>0</x:v>
      </x:c>
      <x:c r="J182" s="25" t="n">
        <x:f>IF(OR('Manual Data'!AN182="Y",'Manual Data'!AS182="Y"),1,0)</x:f>
        <x:v>1</x:v>
      </x:c>
      <x:c r="K182" s="25" t="n">
        <x:f>IF(AND('Manual Data'!U182="Y",'Manual Data'!T182="Y",'Manual Data'!V182="Y"),1,0)</x:f>
        <x:v>1</x:v>
      </x:c>
      <x:c r="L182" s="25" t="n">
        <x:f>IF(AND('Manual Data'!M182="N",'Manual Data'!L182="N"),1,0)</x:f>
        <x:v>0</x:v>
      </x:c>
      <x:c r="M182" s="25" t="n">
        <x:f>IF(OR('Manual Data'!Y182="Y",'Manual Data'!Z182="Y"),1,0)</x:f>
        <x:v>0</x:v>
      </x:c>
      <x:c r="N182" s="25" t="n">
        <x:f>IF(AND('Manual Data'!H182="Y",'Manual Data'!I182="Y",E182=1),1,0)</x:f>
        <x:v>0</x:v>
      </x:c>
      <x:c r="O182" s="25" t="n">
        <x:f>IF(AND('Manual Data'!H182="Y",D182=1,E182=1),1,0)</x:f>
        <x:v>0</x:v>
      </x:c>
      <x:c r="P182" s="25" t="n">
        <x:f>IF(AND(O182=1,C182=1),1,0)</x:f>
        <x:v>0</x:v>
      </x:c>
      <x:c r="Q182" s="25" t="n">
        <x:f>IF(AND('Manual Data'!B182="Non-surgical",'Manual Data'!I182="Y",C182=1,J182=1,E182=1),1,0)</x:f>
        <x:v>1</x:v>
      </x:c>
      <x:c r="R182" s="25" t="n">
        <x:f>IF(AND(Q182=1,D182=0),1,0)</x:f>
        <x:v>0</x:v>
      </x:c>
      <x:c r="S182" s="25" t="n">
        <x:f>IF(AND(Q182=1,D182=1),1,0)</x:f>
        <x:v>1</x:v>
      </x:c>
      <x:c r="T182" s="25" t="n">
        <x:f>IF(AND(Q182=1,L182=1),1,0)</x:f>
        <x:v>0</x:v>
      </x:c>
      <x:c r="U182" s="25" t="n">
        <x:f>IF(AND(Q182=1,'Manual Data'!T182="N"),1,0)</x:f>
        <x:v>0</x:v>
      </x:c>
      <x:c r="V182" s="25" t="n">
        <x:f>IF(AND(OR('Manual Data'!B182="Surgical",'Manual Data'!B182="Mixed"),'Manual Data'!I182="Y",I182=1,E182=1),1,0)</x:f>
        <x:v>0</x:v>
      </x:c>
      <x:c r="W182" s="25" t="n">
        <x:f>IF(AND(V182=1,H182=0),1,0)</x:f>
        <x:v>0</x:v>
      </x:c>
      <x:c r="X182" s="25" t="n">
        <x:f>IF(AND('Manual Data'!X182="Y",'Manual Data'!G182="N"),1,0)</x:f>
        <x:v>1</x:v>
      </x:c>
      <x:c r="Y182" s="25" t="n">
        <x:f>IF(AND('Manual Data'!U182="Y",'Manual Data'!V182="N"),1,0)</x:f>
        <x:v>0</x:v>
      </x:c>
      <x:c r="Z182" s="25" t="n">
        <x:f>IF('Manual Data'!U182="N",1,0)</x:f>
        <x:v>0</x:v>
      </x:c>
      <x:c r="AA182" s="25" t="n">
        <x:f>IF(AND('Manual Data'!AB182="N",'Manual Data'!AC182="N"),1,0)</x:f>
        <x:v>1</x:v>
      </x:c>
      <x:c r="AB182" s="25" t="n">
        <x:f>IF(AND(D182=1,E182=1),1,0)</x:f>
        <x:v>1</x:v>
      </x:c>
      <x:c r="AC182" s="25" t="n">
        <x:f>IF(AND(D182=0,E182=1),1,0)</x:f>
        <x:v>0</x:v>
      </x:c>
      <x:c r="AD182" s="25" t="n">
        <x:f>IF(AND(D182=1,E182=0),1,0)</x:f>
        <x:v>0</x:v>
      </x:c>
      <x:c r="AE182" s="25" t="n">
        <x:f>IF(AND(D182=0,E182=0),1,0)</x:f>
        <x:v>0</x:v>
      </x:c>
      <x:c r="AF182" s="25" t="n">
        <x:f>IF(AND(H182=1,I182=1),1,0)</x:f>
        <x:v>0</x:v>
      </x:c>
      <x:c r="AG182" s="25" t="n">
        <x:f>IF(AND(H182=0,I182=1),1,0)</x:f>
        <x:v>0</x:v>
      </x:c>
      <x:c r="AH182" s="25" t="n">
        <x:f>IF(AND('Manual Data'!J182="Y",'Manual Data'!M182="N"),1,0)</x:f>
        <x:v>0</x:v>
      </x:c>
      <x:c r="AI182" s="25" t="n">
        <x:f>IF(AND('Manual Data'!J182="Y",'Manual Data'!L182="N"),1,0)</x:f>
        <x:v>0</x:v>
      </x:c>
      <x:c r="AJ182" s="25" t="n">
        <x:f>IF(AND('Manual Data'!O182="N",'Manual Data'!Q182="N"),1,0)</x:f>
        <x:v>0</x:v>
      </x:c>
      <x:c r="AK182" s="25" t="n">
        <x:f>IF(AND('Manual Data'!J182="Y",'Manual Data'!K182="Y"),1,0)</x:f>
        <x:v>1</x:v>
      </x:c>
      <x:c r="AL182" s="25" t="n">
        <x:f>IF(AND('Manual Data'!J182="Y",'Manual Data'!K182="Y",'Manual Data'!L182="Y"),1,0)</x:f>
        <x:v>1</x:v>
      </x:c>
      <x:c r="AM182" s="25" t="n">
        <x:f>IF(AND(D182=1,'Manual Data'!N182="Y"),1,0)</x:f>
        <x:v>0</x:v>
      </x:c>
    </x:row>
    <x:row r="183">
      <x:c r="A183" s="24" t="str">
        <x:f>'Manual Data'!A183</x:f>
        <x:v>179</x:v>
      </x:c>
      <x:c r="B183" s="25" t="str">
        <x:f>'Manual Data'!B183</x:f>
        <x:v>Non-surgical</x:v>
      </x:c>
      <x:c r="C183" s="25" t="n">
        <x:f>IF(OR('Manual Data'!O183="Y",'Manual Data'!Q183="Y"),1,0)</x:f>
        <x:v>1</x:v>
      </x:c>
      <x:c r="D183" s="25" t="n">
        <x:f>IF(AND('Manual Data'!J183="Y",'Manual Data'!K183="Y",'Manual Data'!L183="Y",'Manual Data'!M183="Y"),1,0)</x:f>
        <x:v>0</x:v>
      </x:c>
      <x:c r="E183" s="25" t="n">
        <x:f>IF(OR('Manual Data'!AS183="Y",'Manual Data'!AT183="Y",'Manual Data'!AU183="Y",'Manual Data'!AV183="Y",'Manual Data'!AW183="Y"),1,0)</x:f>
        <x:v>1</x:v>
      </x:c>
      <x:c r="F183" s="25" t="n">
        <x:f>IF(OR('Manual Data'!AB183="Y",'Manual Data'!AC183="Y",'Manual Data'!AD183="Y",'Manual Data'!AE183="Y",'Manual Data'!AF183="Y"),1,0)</x:f>
        <x:v>1</x:v>
      </x:c>
      <x:c r="G183" s="25" t="n">
        <x:f>IF(OR('Manual Data'!AN183="Y",'Manual Data'!AO183="Y",'Manual Data'!AP183="Y",'Manual Data'!AQ183="Y"),1,0)</x:f>
        <x:v>1</x:v>
      </x:c>
      <x:c r="H183" s="25" t="n">
        <x:f>IF(OR('Manual Data'!R183="Y",'Manual Data'!S183="Y"),1,0)</x:f>
        <x:v>0</x:v>
      </x:c>
      <x:c r="I183" s="25" t="n">
        <x:f>IF(OR('Manual Data'!AO183="Y",'Manual Data'!AT183="Y"),1,0)</x:f>
        <x:v>0</x:v>
      </x:c>
      <x:c r="J183" s="25" t="n">
        <x:f>IF(OR('Manual Data'!AN183="Y",'Manual Data'!AS183="Y"),1,0)</x:f>
        <x:v>1</x:v>
      </x:c>
      <x:c r="K183" s="25" t="n">
        <x:f>IF(AND('Manual Data'!U183="Y",'Manual Data'!T183="Y",'Manual Data'!V183="Y"),1,0)</x:f>
        <x:v>1</x:v>
      </x:c>
      <x:c r="L183" s="25" t="n">
        <x:f>IF(AND('Manual Data'!M183="N",'Manual Data'!L183="N"),1,0)</x:f>
        <x:v>1</x:v>
      </x:c>
      <x:c r="M183" s="25" t="n">
        <x:f>IF(OR('Manual Data'!Y183="Y",'Manual Data'!Z183="Y"),1,0)</x:f>
        <x:v>0</x:v>
      </x:c>
      <x:c r="N183" s="25" t="n">
        <x:f>IF(AND('Manual Data'!H183="Y",'Manual Data'!I183="Y",E183=1),1,0)</x:f>
        <x:v>0</x:v>
      </x:c>
      <x:c r="O183" s="25" t="n">
        <x:f>IF(AND('Manual Data'!H183="Y",D183=1,E183=1),1,0)</x:f>
        <x:v>0</x:v>
      </x:c>
      <x:c r="P183" s="25" t="n">
        <x:f>IF(AND(O183=1,C183=1),1,0)</x:f>
        <x:v>0</x:v>
      </x:c>
      <x:c r="Q183" s="25" t="n">
        <x:f>IF(AND('Manual Data'!B183="Non-surgical",'Manual Data'!I183="Y",C183=1,J183=1,E183=1),1,0)</x:f>
        <x:v>1</x:v>
      </x:c>
      <x:c r="R183" s="25" t="n">
        <x:f>IF(AND(Q183=1,D183=0),1,0)</x:f>
        <x:v>1</x:v>
      </x:c>
      <x:c r="S183" s="25" t="n">
        <x:f>IF(AND(Q183=1,D183=1),1,0)</x:f>
        <x:v>0</x:v>
      </x:c>
      <x:c r="T183" s="25" t="n">
        <x:f>IF(AND(Q183=1,L183=1),1,0)</x:f>
        <x:v>1</x:v>
      </x:c>
      <x:c r="U183" s="25" t="n">
        <x:f>IF(AND(Q183=1,'Manual Data'!T183="N"),1,0)</x:f>
        <x:v>0</x:v>
      </x:c>
      <x:c r="V183" s="25" t="n">
        <x:f>IF(AND(OR('Manual Data'!B183="Surgical",'Manual Data'!B183="Mixed"),'Manual Data'!I183="Y",I183=1,E183=1),1,0)</x:f>
        <x:v>0</x:v>
      </x:c>
      <x:c r="W183" s="25" t="n">
        <x:f>IF(AND(V183=1,H183=0),1,0)</x:f>
        <x:v>0</x:v>
      </x:c>
      <x:c r="X183" s="25" t="n">
        <x:f>IF(AND('Manual Data'!X183="Y",'Manual Data'!G183="N"),1,0)</x:f>
        <x:v>0</x:v>
      </x:c>
      <x:c r="Y183" s="25" t="n">
        <x:f>IF(AND('Manual Data'!U183="Y",'Manual Data'!V183="N"),1,0)</x:f>
        <x:v>0</x:v>
      </x:c>
      <x:c r="Z183" s="25" t="n">
        <x:f>IF('Manual Data'!U183="N",1,0)</x:f>
        <x:v>0</x:v>
      </x:c>
      <x:c r="AA183" s="25" t="n">
        <x:f>IF(AND('Manual Data'!AB183="N",'Manual Data'!AC183="N"),1,0)</x:f>
        <x:v>0</x:v>
      </x:c>
      <x:c r="AB183" s="25" t="n">
        <x:f>IF(AND(D183=1,E183=1),1,0)</x:f>
        <x:v>0</x:v>
      </x:c>
      <x:c r="AC183" s="25" t="n">
        <x:f>IF(AND(D183=0,E183=1),1,0)</x:f>
        <x:v>1</x:v>
      </x:c>
      <x:c r="AD183" s="25" t="n">
        <x:f>IF(AND(D183=1,E183=0),1,0)</x:f>
        <x:v>0</x:v>
      </x:c>
      <x:c r="AE183" s="25" t="n">
        <x:f>IF(AND(D183=0,E183=0),1,0)</x:f>
        <x:v>0</x:v>
      </x:c>
      <x:c r="AF183" s="25" t="n">
        <x:f>IF(AND(H183=1,I183=1),1,0)</x:f>
        <x:v>0</x:v>
      </x:c>
      <x:c r="AG183" s="25" t="n">
        <x:f>IF(AND(H183=0,I183=1),1,0)</x:f>
        <x:v>0</x:v>
      </x:c>
      <x:c r="AH183" s="25" t="n">
        <x:f>IF(AND('Manual Data'!J183="Y",'Manual Data'!M183="N"),1,0)</x:f>
        <x:v>1</x:v>
      </x:c>
      <x:c r="AI183" s="25" t="n">
        <x:f>IF(AND('Manual Data'!J183="Y",'Manual Data'!L183="N"),1,0)</x:f>
        <x:v>1</x:v>
      </x:c>
      <x:c r="AJ183" s="25" t="n">
        <x:f>IF(AND('Manual Data'!O183="N",'Manual Data'!Q183="N"),1,0)</x:f>
        <x:v>0</x:v>
      </x:c>
      <x:c r="AK183" s="25" t="n">
        <x:f>IF(AND('Manual Data'!J183="Y",'Manual Data'!K183="Y"),1,0)</x:f>
        <x:v>0</x:v>
      </x:c>
      <x:c r="AL183" s="25" t="n">
        <x:f>IF(AND('Manual Data'!J183="Y",'Manual Data'!K183="Y",'Manual Data'!L183="Y"),1,0)</x:f>
        <x:v>0</x:v>
      </x:c>
      <x:c r="AM183" s="25" t="n">
        <x:f>IF(AND(D183=1,'Manual Data'!N183="Y"),1,0)</x:f>
        <x:v>0</x:v>
      </x:c>
    </x:row>
    <x:row r="184">
      <x:c r="A184" s="24" t="str">
        <x:f>'Manual Data'!A184</x:f>
        <x:v>180</x:v>
      </x:c>
      <x:c r="B184" s="25" t="str">
        <x:f>'Manual Data'!B184</x:f>
        <x:v>Non-surgical</x:v>
      </x:c>
      <x:c r="C184" s="25" t="n">
        <x:f>IF(OR('Manual Data'!O184="Y",'Manual Data'!Q184="Y"),1,0)</x:f>
        <x:v>0</x:v>
      </x:c>
      <x:c r="D184" s="25" t="n">
        <x:f>IF(AND('Manual Data'!J184="Y",'Manual Data'!K184="Y",'Manual Data'!L184="Y",'Manual Data'!M184="Y"),1,0)</x:f>
        <x:v>1</x:v>
      </x:c>
      <x:c r="E184" s="25" t="n">
        <x:f>IF(OR('Manual Data'!AS184="Y",'Manual Data'!AT184="Y",'Manual Data'!AU184="Y",'Manual Data'!AV184="Y",'Manual Data'!AW184="Y"),1,0)</x:f>
        <x:v>1</x:v>
      </x:c>
      <x:c r="F184" s="25" t="n">
        <x:f>IF(OR('Manual Data'!AB184="Y",'Manual Data'!AC184="Y",'Manual Data'!AD184="Y",'Manual Data'!AE184="Y",'Manual Data'!AF184="Y"),1,0)</x:f>
        <x:v>1</x:v>
      </x:c>
      <x:c r="G184" s="25" t="n">
        <x:f>IF(OR('Manual Data'!AN184="Y",'Manual Data'!AO184="Y",'Manual Data'!AP184="Y",'Manual Data'!AQ184="Y"),1,0)</x:f>
        <x:v>1</x:v>
      </x:c>
      <x:c r="H184" s="25" t="n">
        <x:f>IF(OR('Manual Data'!R184="Y",'Manual Data'!S184="Y"),1,0)</x:f>
        <x:v>0</x:v>
      </x:c>
      <x:c r="I184" s="25" t="n">
        <x:f>IF(OR('Manual Data'!AO184="Y",'Manual Data'!AT184="Y"),1,0)</x:f>
        <x:v>1</x:v>
      </x:c>
      <x:c r="J184" s="25" t="n">
        <x:f>IF(OR('Manual Data'!AN184="Y",'Manual Data'!AS184="Y"),1,0)</x:f>
        <x:v>0</x:v>
      </x:c>
      <x:c r="K184" s="25" t="n">
        <x:f>IF(AND('Manual Data'!U184="Y",'Manual Data'!T184="Y",'Manual Data'!V184="Y"),1,0)</x:f>
        <x:v>1</x:v>
      </x:c>
      <x:c r="L184" s="25" t="n">
        <x:f>IF(AND('Manual Data'!M184="N",'Manual Data'!L184="N"),1,0)</x:f>
        <x:v>0</x:v>
      </x:c>
      <x:c r="M184" s="25" t="n">
        <x:f>IF(OR('Manual Data'!Y184="Y",'Manual Data'!Z184="Y"),1,0)</x:f>
        <x:v>0</x:v>
      </x:c>
      <x:c r="N184" s="25" t="n">
        <x:f>IF(AND('Manual Data'!H184="Y",'Manual Data'!I184="Y",E184=1),1,0)</x:f>
        <x:v>0</x:v>
      </x:c>
      <x:c r="O184" s="25" t="n">
        <x:f>IF(AND('Manual Data'!H184="Y",D184=1,E184=1),1,0)</x:f>
        <x:v>0</x:v>
      </x:c>
      <x:c r="P184" s="25" t="n">
        <x:f>IF(AND(O184=1,C184=1),1,0)</x:f>
        <x:v>0</x:v>
      </x:c>
      <x:c r="Q184" s="25" t="n">
        <x:f>IF(AND('Manual Data'!B184="Non-surgical",'Manual Data'!I184="Y",C184=1,J184=1,E184=1),1,0)</x:f>
        <x:v>0</x:v>
      </x:c>
      <x:c r="R184" s="25" t="n">
        <x:f>IF(AND(Q184=1,D184=0),1,0)</x:f>
        <x:v>0</x:v>
      </x:c>
      <x:c r="S184" s="25" t="n">
        <x:f>IF(AND(Q184=1,D184=1),1,0)</x:f>
        <x:v>0</x:v>
      </x:c>
      <x:c r="T184" s="25" t="n">
        <x:f>IF(AND(Q184=1,L184=1),1,0)</x:f>
        <x:v>0</x:v>
      </x:c>
      <x:c r="U184" s="25" t="n">
        <x:f>IF(AND(Q184=1,'Manual Data'!T184="N"),1,0)</x:f>
        <x:v>0</x:v>
      </x:c>
      <x:c r="V184" s="25" t="n">
        <x:f>IF(AND(OR('Manual Data'!B184="Surgical",'Manual Data'!B184="Mixed"),'Manual Data'!I184="Y",I184=1,E184=1),1,0)</x:f>
        <x:v>0</x:v>
      </x:c>
      <x:c r="W184" s="25" t="n">
        <x:f>IF(AND(V184=1,H184=0),1,0)</x:f>
        <x:v>0</x:v>
      </x:c>
      <x:c r="X184" s="25" t="n">
        <x:f>IF(AND('Manual Data'!X184="Y",'Manual Data'!G184="N"),1,0)</x:f>
        <x:v>0</x:v>
      </x:c>
      <x:c r="Y184" s="25" t="n">
        <x:f>IF(AND('Manual Data'!U184="Y",'Manual Data'!V184="N"),1,0)</x:f>
        <x:v>0</x:v>
      </x:c>
      <x:c r="Z184" s="25" t="n">
        <x:f>IF('Manual Data'!U184="N",1,0)</x:f>
        <x:v>0</x:v>
      </x:c>
      <x:c r="AA184" s="25" t="n">
        <x:f>IF(AND('Manual Data'!AB184="N",'Manual Data'!AC184="N"),1,0)</x:f>
        <x:v>1</x:v>
      </x:c>
      <x:c r="AB184" s="25" t="n">
        <x:f>IF(AND(D184=1,E184=1),1,0)</x:f>
        <x:v>1</x:v>
      </x:c>
      <x:c r="AC184" s="25" t="n">
        <x:f>IF(AND(D184=0,E184=1),1,0)</x:f>
        <x:v>0</x:v>
      </x:c>
      <x:c r="AD184" s="25" t="n">
        <x:f>IF(AND(D184=1,E184=0),1,0)</x:f>
        <x:v>0</x:v>
      </x:c>
      <x:c r="AE184" s="25" t="n">
        <x:f>IF(AND(D184=0,E184=0),1,0)</x:f>
        <x:v>0</x:v>
      </x:c>
      <x:c r="AF184" s="25" t="n">
        <x:f>IF(AND(H184=1,I184=1),1,0)</x:f>
        <x:v>0</x:v>
      </x:c>
      <x:c r="AG184" s="25" t="n">
        <x:f>IF(AND(H184=0,I184=1),1,0)</x:f>
        <x:v>1</x:v>
      </x:c>
      <x:c r="AH184" s="25" t="n">
        <x:f>IF(AND('Manual Data'!J184="Y",'Manual Data'!M184="N"),1,0)</x:f>
        <x:v>0</x:v>
      </x:c>
      <x:c r="AI184" s="25" t="n">
        <x:f>IF(AND('Manual Data'!J184="Y",'Manual Data'!L184="N"),1,0)</x:f>
        <x:v>0</x:v>
      </x:c>
      <x:c r="AJ184" s="25" t="n">
        <x:f>IF(AND('Manual Data'!O184="N",'Manual Data'!Q184="N"),1,0)</x:f>
        <x:v>1</x:v>
      </x:c>
      <x:c r="AK184" s="25" t="n">
        <x:f>IF(AND('Manual Data'!J184="Y",'Manual Data'!K184="Y"),1,0)</x:f>
        <x:v>1</x:v>
      </x:c>
      <x:c r="AL184" s="25" t="n">
        <x:f>IF(AND('Manual Data'!J184="Y",'Manual Data'!K184="Y",'Manual Data'!L184="Y"),1,0)</x:f>
        <x:v>1</x:v>
      </x:c>
      <x:c r="AM184" s="25" t="n">
        <x:f>IF(AND(D184=1,'Manual Data'!N184="Y"),1,0)</x:f>
        <x:v>1</x:v>
      </x:c>
    </x:row>
    <x:row r="185">
      <x:c r="A185" s="24" t="str">
        <x:f>'Manual Data'!A185</x:f>
        <x:v>181</x:v>
      </x:c>
      <x:c r="B185" s="25" t="str">
        <x:f>'Manual Data'!B185</x:f>
        <x:v>Non-surgical</x:v>
      </x:c>
      <x:c r="C185" s="25" t="n">
        <x:f>IF(OR('Manual Data'!O185="Y",'Manual Data'!Q185="Y"),1,0)</x:f>
        <x:v>1</x:v>
      </x:c>
      <x:c r="D185" s="25" t="n">
        <x:f>IF(AND('Manual Data'!J185="Y",'Manual Data'!K185="Y",'Manual Data'!L185="Y",'Manual Data'!M185="Y"),1,0)</x:f>
        <x:v>1</x:v>
      </x:c>
      <x:c r="E185" s="25" t="n">
        <x:f>IF(OR('Manual Data'!AS185="Y",'Manual Data'!AT185="Y",'Manual Data'!AU185="Y",'Manual Data'!AV185="Y",'Manual Data'!AW185="Y"),1,0)</x:f>
        <x:v>1</x:v>
      </x:c>
      <x:c r="F185" s="25" t="n">
        <x:f>IF(OR('Manual Data'!AB185="Y",'Manual Data'!AC185="Y",'Manual Data'!AD185="Y",'Manual Data'!AE185="Y",'Manual Data'!AF185="Y"),1,0)</x:f>
        <x:v>1</x:v>
      </x:c>
      <x:c r="G185" s="25" t="n">
        <x:f>IF(OR('Manual Data'!AN185="Y",'Manual Data'!AO185="Y",'Manual Data'!AP185="Y",'Manual Data'!AQ185="Y"),1,0)</x:f>
        <x:v>1</x:v>
      </x:c>
      <x:c r="H185" s="25" t="n">
        <x:f>IF(OR('Manual Data'!R185="Y",'Manual Data'!S185="Y"),1,0)</x:f>
        <x:v>0</x:v>
      </x:c>
      <x:c r="I185" s="25" t="n">
        <x:f>IF(OR('Manual Data'!AO185="Y",'Manual Data'!AT185="Y"),1,0)</x:f>
        <x:v>1</x:v>
      </x:c>
      <x:c r="J185" s="25" t="n">
        <x:f>IF(OR('Manual Data'!AN185="Y",'Manual Data'!AS185="Y"),1,0)</x:f>
        <x:v>0</x:v>
      </x:c>
      <x:c r="K185" s="25" t="n">
        <x:f>IF(AND('Manual Data'!U185="Y",'Manual Data'!T185="Y",'Manual Data'!V185="Y"),1,0)</x:f>
        <x:v>0</x:v>
      </x:c>
      <x:c r="L185" s="25" t="n">
        <x:f>IF(AND('Manual Data'!M185="N",'Manual Data'!L185="N"),1,0)</x:f>
        <x:v>0</x:v>
      </x:c>
      <x:c r="M185" s="25" t="n">
        <x:f>IF(OR('Manual Data'!Y185="Y",'Manual Data'!Z185="Y"),1,0)</x:f>
        <x:v>0</x:v>
      </x:c>
      <x:c r="N185" s="25" t="n">
        <x:f>IF(AND('Manual Data'!H185="Y",'Manual Data'!I185="Y",E185=1),1,0)</x:f>
        <x:v>1</x:v>
      </x:c>
      <x:c r="O185" s="25" t="n">
        <x:f>IF(AND('Manual Data'!H185="Y",D185=1,E185=1),1,0)</x:f>
        <x:v>1</x:v>
      </x:c>
      <x:c r="P185" s="25" t="n">
        <x:f>IF(AND(O185=1,C185=1),1,0)</x:f>
        <x:v>1</x:v>
      </x:c>
      <x:c r="Q185" s="25" t="n">
        <x:f>IF(AND('Manual Data'!B185="Non-surgical",'Manual Data'!I185="Y",C185=1,J185=1,E185=1),1,0)</x:f>
        <x:v>0</x:v>
      </x:c>
      <x:c r="R185" s="25" t="n">
        <x:f>IF(AND(Q185=1,D185=0),1,0)</x:f>
        <x:v>0</x:v>
      </x:c>
      <x:c r="S185" s="25" t="n">
        <x:f>IF(AND(Q185=1,D185=1),1,0)</x:f>
        <x:v>0</x:v>
      </x:c>
      <x:c r="T185" s="25" t="n">
        <x:f>IF(AND(Q185=1,L185=1),1,0)</x:f>
        <x:v>0</x:v>
      </x:c>
      <x:c r="U185" s="25" t="n">
        <x:f>IF(AND(Q185=1,'Manual Data'!T185="N"),1,0)</x:f>
        <x:v>0</x:v>
      </x:c>
      <x:c r="V185" s="25" t="n">
        <x:f>IF(AND(OR('Manual Data'!B185="Surgical",'Manual Data'!B185="Mixed"),'Manual Data'!I185="Y",I185=1,E185=1),1,0)</x:f>
        <x:v>0</x:v>
      </x:c>
      <x:c r="W185" s="25" t="n">
        <x:f>IF(AND(V185=1,H185=0),1,0)</x:f>
        <x:v>0</x:v>
      </x:c>
      <x:c r="X185" s="25" t="n">
        <x:f>IF(AND('Manual Data'!X185="Y",'Manual Data'!G185="N"),1,0)</x:f>
        <x:v>1</x:v>
      </x:c>
      <x:c r="Y185" s="25" t="n">
        <x:f>IF(AND('Manual Data'!U185="Y",'Manual Data'!V185="N"),1,0)</x:f>
        <x:v>0</x:v>
      </x:c>
      <x:c r="Z185" s="25" t="n">
        <x:f>IF('Manual Data'!U185="N",1,0)</x:f>
        <x:v>1</x:v>
      </x:c>
      <x:c r="AA185" s="25" t="n">
        <x:f>IF(AND('Manual Data'!AB185="N",'Manual Data'!AC185="N"),1,0)</x:f>
        <x:v>1</x:v>
      </x:c>
      <x:c r="AB185" s="25" t="n">
        <x:f>IF(AND(D185=1,E185=1),1,0)</x:f>
        <x:v>1</x:v>
      </x:c>
      <x:c r="AC185" s="25" t="n">
        <x:f>IF(AND(D185=0,E185=1),1,0)</x:f>
        <x:v>0</x:v>
      </x:c>
      <x:c r="AD185" s="25" t="n">
        <x:f>IF(AND(D185=1,E185=0),1,0)</x:f>
        <x:v>0</x:v>
      </x:c>
      <x:c r="AE185" s="25" t="n">
        <x:f>IF(AND(D185=0,E185=0),1,0)</x:f>
        <x:v>0</x:v>
      </x:c>
      <x:c r="AF185" s="25" t="n">
        <x:f>IF(AND(H185=1,I185=1),1,0)</x:f>
        <x:v>0</x:v>
      </x:c>
      <x:c r="AG185" s="25" t="n">
        <x:f>IF(AND(H185=0,I185=1),1,0)</x:f>
        <x:v>1</x:v>
      </x:c>
      <x:c r="AH185" s="25" t="n">
        <x:f>IF(AND('Manual Data'!J185="Y",'Manual Data'!M185="N"),1,0)</x:f>
        <x:v>0</x:v>
      </x:c>
      <x:c r="AI185" s="25" t="n">
        <x:f>IF(AND('Manual Data'!J185="Y",'Manual Data'!L185="N"),1,0)</x:f>
        <x:v>0</x:v>
      </x:c>
      <x:c r="AJ185" s="25" t="n">
        <x:f>IF(AND('Manual Data'!O185="N",'Manual Data'!Q185="N"),1,0)</x:f>
        <x:v>0</x:v>
      </x:c>
      <x:c r="AK185" s="25" t="n">
        <x:f>IF(AND('Manual Data'!J185="Y",'Manual Data'!K185="Y"),1,0)</x:f>
        <x:v>1</x:v>
      </x:c>
      <x:c r="AL185" s="25" t="n">
        <x:f>IF(AND('Manual Data'!J185="Y",'Manual Data'!K185="Y",'Manual Data'!L185="Y"),1,0)</x:f>
        <x:v>1</x:v>
      </x:c>
      <x:c r="AM185" s="25" t="n">
        <x:f>IF(AND(D185=1,'Manual Data'!N185="Y"),1,0)</x:f>
        <x:v>0</x:v>
      </x:c>
    </x:row>
    <x:row r="186">
      <x:c r="A186" s="24" t="str">
        <x:f>'Manual Data'!A186</x:f>
        <x:v>182</x:v>
      </x:c>
      <x:c r="B186" s="25" t="str">
        <x:f>'Manual Data'!B186</x:f>
        <x:v>Non-surgical</x:v>
      </x:c>
      <x:c r="C186" s="25" t="n">
        <x:f>IF(OR('Manual Data'!O186="Y",'Manual Data'!Q186="Y"),1,0)</x:f>
        <x:v>1</x:v>
      </x:c>
      <x:c r="D186" s="25" t="n">
        <x:f>IF(AND('Manual Data'!J186="Y",'Manual Data'!K186="Y",'Manual Data'!L186="Y",'Manual Data'!M186="Y"),1,0)</x:f>
        <x:v>1</x:v>
      </x:c>
      <x:c r="E186" s="25" t="n">
        <x:f>IF(OR('Manual Data'!AS186="Y",'Manual Data'!AT186="Y",'Manual Data'!AU186="Y",'Manual Data'!AV186="Y",'Manual Data'!AW186="Y"),1,0)</x:f>
        <x:v>1</x:v>
      </x:c>
      <x:c r="F186" s="25" t="n">
        <x:f>IF(OR('Manual Data'!AB186="Y",'Manual Data'!AC186="Y",'Manual Data'!AD186="Y",'Manual Data'!AE186="Y",'Manual Data'!AF186="Y"),1,0)</x:f>
        <x:v>1</x:v>
      </x:c>
      <x:c r="G186" s="25" t="n">
        <x:f>IF(OR('Manual Data'!AN186="Y",'Manual Data'!AO186="Y",'Manual Data'!AP186="Y",'Manual Data'!AQ186="Y"),1,0)</x:f>
        <x:v>1</x:v>
      </x:c>
      <x:c r="H186" s="25" t="n">
        <x:f>IF(OR('Manual Data'!R186="Y",'Manual Data'!S186="Y"),1,0)</x:f>
        <x:v>1</x:v>
      </x:c>
      <x:c r="I186" s="25" t="n">
        <x:f>IF(OR('Manual Data'!AO186="Y",'Manual Data'!AT186="Y"),1,0)</x:f>
        <x:v>1</x:v>
      </x:c>
      <x:c r="J186" s="25" t="n">
        <x:f>IF(OR('Manual Data'!AN186="Y",'Manual Data'!AS186="Y"),1,0)</x:f>
        <x:v>0</x:v>
      </x:c>
      <x:c r="K186" s="25" t="n">
        <x:f>IF(AND('Manual Data'!U186="Y",'Manual Data'!T186="Y",'Manual Data'!V186="Y"),1,0)</x:f>
        <x:v>1</x:v>
      </x:c>
      <x:c r="L186" s="25" t="n">
        <x:f>IF(AND('Manual Data'!M186="N",'Manual Data'!L186="N"),1,0)</x:f>
        <x:v>0</x:v>
      </x:c>
      <x:c r="M186" s="25" t="n">
        <x:f>IF(OR('Manual Data'!Y186="Y",'Manual Data'!Z186="Y"),1,0)</x:f>
        <x:v>1</x:v>
      </x:c>
      <x:c r="N186" s="25" t="n">
        <x:f>IF(AND('Manual Data'!H186="Y",'Manual Data'!I186="Y",E186=1),1,0)</x:f>
        <x:v>1</x:v>
      </x:c>
      <x:c r="O186" s="25" t="n">
        <x:f>IF(AND('Manual Data'!H186="Y",D186=1,E186=1),1,0)</x:f>
        <x:v>1</x:v>
      </x:c>
      <x:c r="P186" s="25" t="n">
        <x:f>IF(AND(O186=1,C186=1),1,0)</x:f>
        <x:v>1</x:v>
      </x:c>
      <x:c r="Q186" s="25" t="n">
        <x:f>IF(AND('Manual Data'!B186="Non-surgical",'Manual Data'!I186="Y",C186=1,J186=1,E186=1),1,0)</x:f>
        <x:v>0</x:v>
      </x:c>
      <x:c r="R186" s="25" t="n">
        <x:f>IF(AND(Q186=1,D186=0),1,0)</x:f>
        <x:v>0</x:v>
      </x:c>
      <x:c r="S186" s="25" t="n">
        <x:f>IF(AND(Q186=1,D186=1),1,0)</x:f>
        <x:v>0</x:v>
      </x:c>
      <x:c r="T186" s="25" t="n">
        <x:f>IF(AND(Q186=1,L186=1),1,0)</x:f>
        <x:v>0</x:v>
      </x:c>
      <x:c r="U186" s="25" t="n">
        <x:f>IF(AND(Q186=1,'Manual Data'!T186="N"),1,0)</x:f>
        <x:v>0</x:v>
      </x:c>
      <x:c r="V186" s="25" t="n">
        <x:f>IF(AND(OR('Manual Data'!B186="Surgical",'Manual Data'!B186="Mixed"),'Manual Data'!I186="Y",I186=1,E186=1),1,0)</x:f>
        <x:v>0</x:v>
      </x:c>
      <x:c r="W186" s="25" t="n">
        <x:f>IF(AND(V186=1,H186=0),1,0)</x:f>
        <x:v>0</x:v>
      </x:c>
      <x:c r="X186" s="25" t="n">
        <x:f>IF(AND('Manual Data'!X186="Y",'Manual Data'!G186="N"),1,0)</x:f>
        <x:v>0</x:v>
      </x:c>
      <x:c r="Y186" s="25" t="n">
        <x:f>IF(AND('Manual Data'!U186="Y",'Manual Data'!V186="N"),1,0)</x:f>
        <x:v>0</x:v>
      </x:c>
      <x:c r="Z186" s="25" t="n">
        <x:f>IF('Manual Data'!U186="N",1,0)</x:f>
        <x:v>0</x:v>
      </x:c>
      <x:c r="AA186" s="25" t="n">
        <x:f>IF(AND('Manual Data'!AB186="N",'Manual Data'!AC186="N"),1,0)</x:f>
        <x:v>1</x:v>
      </x:c>
      <x:c r="AB186" s="25" t="n">
        <x:f>IF(AND(D186=1,E186=1),1,0)</x:f>
        <x:v>1</x:v>
      </x:c>
      <x:c r="AC186" s="25" t="n">
        <x:f>IF(AND(D186=0,E186=1),1,0)</x:f>
        <x:v>0</x:v>
      </x:c>
      <x:c r="AD186" s="25" t="n">
        <x:f>IF(AND(D186=1,E186=0),1,0)</x:f>
        <x:v>0</x:v>
      </x:c>
      <x:c r="AE186" s="25" t="n">
        <x:f>IF(AND(D186=0,E186=0),1,0)</x:f>
        <x:v>0</x:v>
      </x:c>
      <x:c r="AF186" s="25" t="n">
        <x:f>IF(AND(H186=1,I186=1),1,0)</x:f>
        <x:v>1</x:v>
      </x:c>
      <x:c r="AG186" s="25" t="n">
        <x:f>IF(AND(H186=0,I186=1),1,0)</x:f>
        <x:v>0</x:v>
      </x:c>
      <x:c r="AH186" s="25" t="n">
        <x:f>IF(AND('Manual Data'!J186="Y",'Manual Data'!M186="N"),1,0)</x:f>
        <x:v>0</x:v>
      </x:c>
      <x:c r="AI186" s="25" t="n">
        <x:f>IF(AND('Manual Data'!J186="Y",'Manual Data'!L186="N"),1,0)</x:f>
        <x:v>0</x:v>
      </x:c>
      <x:c r="AJ186" s="25" t="n">
        <x:f>IF(AND('Manual Data'!O186="N",'Manual Data'!Q186="N"),1,0)</x:f>
        <x:v>0</x:v>
      </x:c>
      <x:c r="AK186" s="25" t="n">
        <x:f>IF(AND('Manual Data'!J186="Y",'Manual Data'!K186="Y"),1,0)</x:f>
        <x:v>1</x:v>
      </x:c>
      <x:c r="AL186" s="25" t="n">
        <x:f>IF(AND('Manual Data'!J186="Y",'Manual Data'!K186="Y",'Manual Data'!L186="Y"),1,0)</x:f>
        <x:v>1</x:v>
      </x:c>
      <x:c r="AM186" s="25" t="n">
        <x:f>IF(AND(D186=1,'Manual Data'!N186="Y"),1,0)</x:f>
        <x:v>1</x:v>
      </x:c>
    </x:row>
    <x:row r="187">
      <x:c r="A187" s="24" t="str">
        <x:f>'Manual Data'!A187</x:f>
        <x:v>183</x:v>
      </x:c>
      <x:c r="B187" s="25" t="str">
        <x:f>'Manual Data'!B187</x:f>
        <x:v>Surgical</x:v>
      </x:c>
      <x:c r="C187" s="25" t="n">
        <x:f>IF(OR('Manual Data'!O187="Y",'Manual Data'!Q187="Y"),1,0)</x:f>
        <x:v>1</x:v>
      </x:c>
      <x:c r="D187" s="25" t="n">
        <x:f>IF(AND('Manual Data'!J187="Y",'Manual Data'!K187="Y",'Manual Data'!L187="Y",'Manual Data'!M187="Y"),1,0)</x:f>
        <x:v>0</x:v>
      </x:c>
      <x:c r="E187" s="25" t="n">
        <x:f>IF(OR('Manual Data'!AS187="Y",'Manual Data'!AT187="Y",'Manual Data'!AU187="Y",'Manual Data'!AV187="Y",'Manual Data'!AW187="Y"),1,0)</x:f>
        <x:v>1</x:v>
      </x:c>
      <x:c r="F187" s="25" t="n">
        <x:f>IF(OR('Manual Data'!AB187="Y",'Manual Data'!AC187="Y",'Manual Data'!AD187="Y",'Manual Data'!AE187="Y",'Manual Data'!AF187="Y"),1,0)</x:f>
        <x:v>1</x:v>
      </x:c>
      <x:c r="G187" s="25" t="n">
        <x:f>IF(OR('Manual Data'!AN187="Y",'Manual Data'!AO187="Y",'Manual Data'!AP187="Y",'Manual Data'!AQ187="Y"),1,0)</x:f>
        <x:v>1</x:v>
      </x:c>
      <x:c r="H187" s="25" t="n">
        <x:f>IF(OR('Manual Data'!R187="Y",'Manual Data'!S187="Y"),1,0)</x:f>
        <x:v>0</x:v>
      </x:c>
      <x:c r="I187" s="25" t="n">
        <x:f>IF(OR('Manual Data'!AO187="Y",'Manual Data'!AT187="Y"),1,0)</x:f>
        <x:v>1</x:v>
      </x:c>
      <x:c r="J187" s="25" t="n">
        <x:f>IF(OR('Manual Data'!AN187="Y",'Manual Data'!AS187="Y"),1,0)</x:f>
        <x:v>0</x:v>
      </x:c>
      <x:c r="K187" s="25" t="n">
        <x:f>IF(AND('Manual Data'!U187="Y",'Manual Data'!T187="Y",'Manual Data'!V187="Y"),1,0)</x:f>
        <x:v>1</x:v>
      </x:c>
      <x:c r="L187" s="25" t="n">
        <x:f>IF(AND('Manual Data'!M187="N",'Manual Data'!L187="N"),1,0)</x:f>
        <x:v>0</x:v>
      </x:c>
      <x:c r="M187" s="25" t="n">
        <x:f>IF(OR('Manual Data'!Y187="Y",'Manual Data'!Z187="Y"),1,0)</x:f>
        <x:v>0</x:v>
      </x:c>
      <x:c r="N187" s="25" t="n">
        <x:f>IF(AND('Manual Data'!H187="Y",'Manual Data'!I187="Y",E187=1),1,0)</x:f>
        <x:v>1</x:v>
      </x:c>
      <x:c r="O187" s="25" t="n">
        <x:f>IF(AND('Manual Data'!H187="Y",D187=1,E187=1),1,0)</x:f>
        <x:v>0</x:v>
      </x:c>
      <x:c r="P187" s="25" t="n">
        <x:f>IF(AND(O187=1,C187=1),1,0)</x:f>
        <x:v>0</x:v>
      </x:c>
      <x:c r="Q187" s="25" t="n">
        <x:f>IF(AND('Manual Data'!B187="Non-surgical",'Manual Data'!I187="Y",C187=1,J187=1,E187=1),1,0)</x:f>
        <x:v>0</x:v>
      </x:c>
      <x:c r="R187" s="25" t="n">
        <x:f>IF(AND(Q187=1,D187=0),1,0)</x:f>
        <x:v>0</x:v>
      </x:c>
      <x:c r="S187" s="25" t="n">
        <x:f>IF(AND(Q187=1,D187=1),1,0)</x:f>
        <x:v>0</x:v>
      </x:c>
      <x:c r="T187" s="25" t="n">
        <x:f>IF(AND(Q187=1,L187=1),1,0)</x:f>
        <x:v>0</x:v>
      </x:c>
      <x:c r="U187" s="25" t="n">
        <x:f>IF(AND(Q187=1,'Manual Data'!T187="N"),1,0)</x:f>
        <x:v>0</x:v>
      </x:c>
      <x:c r="V187" s="25" t="n">
        <x:f>IF(AND(OR('Manual Data'!B187="Surgical",'Manual Data'!B187="Mixed"),'Manual Data'!I187="Y",I187=1,E187=1),1,0)</x:f>
        <x:v>1</x:v>
      </x:c>
      <x:c r="W187" s="25" t="n">
        <x:f>IF(AND(V187=1,H187=0),1,0)</x:f>
        <x:v>1</x:v>
      </x:c>
      <x:c r="X187" s="25" t="n">
        <x:f>IF(AND('Manual Data'!X187="Y",'Manual Data'!G187="N"),1,0)</x:f>
        <x:v>0</x:v>
      </x:c>
      <x:c r="Y187" s="25" t="n">
        <x:f>IF(AND('Manual Data'!U187="Y",'Manual Data'!V187="N"),1,0)</x:f>
        <x:v>0</x:v>
      </x:c>
      <x:c r="Z187" s="25" t="n">
        <x:f>IF('Manual Data'!U187="N",1,0)</x:f>
        <x:v>0</x:v>
      </x:c>
      <x:c r="AA187" s="25" t="n">
        <x:f>IF(AND('Manual Data'!AB187="N",'Manual Data'!AC187="N"),1,0)</x:f>
        <x:v>0</x:v>
      </x:c>
      <x:c r="AB187" s="25" t="n">
        <x:f>IF(AND(D187=1,E187=1),1,0)</x:f>
        <x:v>0</x:v>
      </x:c>
      <x:c r="AC187" s="25" t="n">
        <x:f>IF(AND(D187=0,E187=1),1,0)</x:f>
        <x:v>1</x:v>
      </x:c>
      <x:c r="AD187" s="25" t="n">
        <x:f>IF(AND(D187=1,E187=0),1,0)</x:f>
        <x:v>0</x:v>
      </x:c>
      <x:c r="AE187" s="25" t="n">
        <x:f>IF(AND(D187=0,E187=0),1,0)</x:f>
        <x:v>0</x:v>
      </x:c>
      <x:c r="AF187" s="25" t="n">
        <x:f>IF(AND(H187=1,I187=1),1,0)</x:f>
        <x:v>0</x:v>
      </x:c>
      <x:c r="AG187" s="25" t="n">
        <x:f>IF(AND(H187=0,I187=1),1,0)</x:f>
        <x:v>1</x:v>
      </x:c>
      <x:c r="AH187" s="25" t="n">
        <x:f>IF(AND('Manual Data'!J187="Y",'Manual Data'!M187="N"),1,0)</x:f>
        <x:v>1</x:v>
      </x:c>
      <x:c r="AI187" s="25" t="n">
        <x:f>IF(AND('Manual Data'!J187="Y",'Manual Data'!L187="N"),1,0)</x:f>
        <x:v>0</x:v>
      </x:c>
      <x:c r="AJ187" s="25" t="n">
        <x:f>IF(AND('Manual Data'!O187="N",'Manual Data'!Q187="N"),1,0)</x:f>
        <x:v>0</x:v>
      </x:c>
      <x:c r="AK187" s="25" t="n">
        <x:f>IF(AND('Manual Data'!J187="Y",'Manual Data'!K187="Y"),1,0)</x:f>
        <x:v>1</x:v>
      </x:c>
      <x:c r="AL187" s="25" t="n">
        <x:f>IF(AND('Manual Data'!J187="Y",'Manual Data'!K187="Y",'Manual Data'!L187="Y"),1,0)</x:f>
        <x:v>1</x:v>
      </x:c>
      <x:c r="AM187" s="25" t="n">
        <x:f>IF(AND(D187=1,'Manual Data'!N187="Y"),1,0)</x:f>
        <x:v>0</x:v>
      </x:c>
    </x:row>
    <x:row r="188">
      <x:c r="A188" s="24" t="str">
        <x:f>'Manual Data'!A188</x:f>
        <x:v>184</x:v>
      </x:c>
      <x:c r="B188" s="25" t="str">
        <x:f>'Manual Data'!B188</x:f>
        <x:v>Mixed</x:v>
      </x:c>
      <x:c r="C188" s="25" t="n">
        <x:f>IF(OR('Manual Data'!O188="Y",'Manual Data'!Q188="Y"),1,0)</x:f>
        <x:v>0</x:v>
      </x:c>
      <x:c r="D188" s="25" t="n">
        <x:f>IF(AND('Manual Data'!J188="Y",'Manual Data'!K188="Y",'Manual Data'!L188="Y",'Manual Data'!M188="Y"),1,0)</x:f>
        <x:v>0</x:v>
      </x:c>
      <x:c r="E188" s="25" t="n">
        <x:f>IF(OR('Manual Data'!AS188="Y",'Manual Data'!AT188="Y",'Manual Data'!AU188="Y",'Manual Data'!AV188="Y",'Manual Data'!AW188="Y"),1,0)</x:f>
        <x:v>1</x:v>
      </x:c>
      <x:c r="F188" s="25" t="n">
        <x:f>IF(OR('Manual Data'!AB188="Y",'Manual Data'!AC188="Y",'Manual Data'!AD188="Y",'Manual Data'!AE188="Y",'Manual Data'!AF188="Y"),1,0)</x:f>
        <x:v>1</x:v>
      </x:c>
      <x:c r="G188" s="25" t="n">
        <x:f>IF(OR('Manual Data'!AN188="Y",'Manual Data'!AO188="Y",'Manual Data'!AP188="Y",'Manual Data'!AQ188="Y"),1,0)</x:f>
        <x:v>1</x:v>
      </x:c>
      <x:c r="H188" s="25" t="n">
        <x:f>IF(OR('Manual Data'!R188="Y",'Manual Data'!S188="Y"),1,0)</x:f>
        <x:v>0</x:v>
      </x:c>
      <x:c r="I188" s="25" t="n">
        <x:f>IF(OR('Manual Data'!AO188="Y",'Manual Data'!AT188="Y"),1,0)</x:f>
        <x:v>1</x:v>
      </x:c>
      <x:c r="J188" s="25" t="n">
        <x:f>IF(OR('Manual Data'!AN188="Y",'Manual Data'!AS188="Y"),1,0)</x:f>
        <x:v>0</x:v>
      </x:c>
      <x:c r="K188" s="25" t="n">
        <x:f>IF(AND('Manual Data'!U188="Y",'Manual Data'!T188="Y",'Manual Data'!V188="Y"),1,0)</x:f>
        <x:v>1</x:v>
      </x:c>
      <x:c r="L188" s="25" t="n">
        <x:f>IF(AND('Manual Data'!M188="N",'Manual Data'!L188="N"),1,0)</x:f>
        <x:v>0</x:v>
      </x:c>
      <x:c r="M188" s="25" t="n">
        <x:f>IF(OR('Manual Data'!Y188="Y",'Manual Data'!Z188="Y"),1,0)</x:f>
        <x:v>0</x:v>
      </x:c>
      <x:c r="N188" s="25" t="n">
        <x:f>IF(AND('Manual Data'!H188="Y",'Manual Data'!I188="Y",E188=1),1,0)</x:f>
        <x:v>1</x:v>
      </x:c>
      <x:c r="O188" s="25" t="n">
        <x:f>IF(AND('Manual Data'!H188="Y",D188=1,E188=1),1,0)</x:f>
        <x:v>0</x:v>
      </x:c>
      <x:c r="P188" s="25" t="n">
        <x:f>IF(AND(O188=1,C188=1),1,0)</x:f>
        <x:v>0</x:v>
      </x:c>
      <x:c r="Q188" s="25" t="n">
        <x:f>IF(AND('Manual Data'!B188="Non-surgical",'Manual Data'!I188="Y",C188=1,J188=1,E188=1),1,0)</x:f>
        <x:v>0</x:v>
      </x:c>
      <x:c r="R188" s="25" t="n">
        <x:f>IF(AND(Q188=1,D188=0),1,0)</x:f>
        <x:v>0</x:v>
      </x:c>
      <x:c r="S188" s="25" t="n">
        <x:f>IF(AND(Q188=1,D188=1),1,0)</x:f>
        <x:v>0</x:v>
      </x:c>
      <x:c r="T188" s="25" t="n">
        <x:f>IF(AND(Q188=1,L188=1),1,0)</x:f>
        <x:v>0</x:v>
      </x:c>
      <x:c r="U188" s="25" t="n">
        <x:f>IF(AND(Q188=1,'Manual Data'!T188="N"),1,0)</x:f>
        <x:v>0</x:v>
      </x:c>
      <x:c r="V188" s="25" t="n">
        <x:f>IF(AND(OR('Manual Data'!B188="Surgical",'Manual Data'!B188="Mixed"),'Manual Data'!I188="Y",I188=1,E188=1),1,0)</x:f>
        <x:v>1</x:v>
      </x:c>
      <x:c r="W188" s="25" t="n">
        <x:f>IF(AND(V188=1,H188=0),1,0)</x:f>
        <x:v>1</x:v>
      </x:c>
      <x:c r="X188" s="25" t="n">
        <x:f>IF(AND('Manual Data'!X188="Y",'Manual Data'!G188="N"),1,0)</x:f>
        <x:v>0</x:v>
      </x:c>
      <x:c r="Y188" s="25" t="n">
        <x:f>IF(AND('Manual Data'!U188="Y",'Manual Data'!V188="N"),1,0)</x:f>
        <x:v>0</x:v>
      </x:c>
      <x:c r="Z188" s="25" t="n">
        <x:f>IF('Manual Data'!U188="N",1,0)</x:f>
        <x:v>0</x:v>
      </x:c>
      <x:c r="AA188" s="25" t="n">
        <x:f>IF(AND('Manual Data'!AB188="N",'Manual Data'!AC188="N"),1,0)</x:f>
        <x:v>1</x:v>
      </x:c>
      <x:c r="AB188" s="25" t="n">
        <x:f>IF(AND(D188=1,E188=1),1,0)</x:f>
        <x:v>0</x:v>
      </x:c>
      <x:c r="AC188" s="25" t="n">
        <x:f>IF(AND(D188=0,E188=1),1,0)</x:f>
        <x:v>1</x:v>
      </x:c>
      <x:c r="AD188" s="25" t="n">
        <x:f>IF(AND(D188=1,E188=0),1,0)</x:f>
        <x:v>0</x:v>
      </x:c>
      <x:c r="AE188" s="25" t="n">
        <x:f>IF(AND(D188=0,E188=0),1,0)</x:f>
        <x:v>0</x:v>
      </x:c>
      <x:c r="AF188" s="25" t="n">
        <x:f>IF(AND(H188=1,I188=1),1,0)</x:f>
        <x:v>0</x:v>
      </x:c>
      <x:c r="AG188" s="25" t="n">
        <x:f>IF(AND(H188=0,I188=1),1,0)</x:f>
        <x:v>1</x:v>
      </x:c>
      <x:c r="AH188" s="25" t="n">
        <x:f>IF(AND('Manual Data'!J188="Y",'Manual Data'!M188="N"),1,0)</x:f>
        <x:v>1</x:v>
      </x:c>
      <x:c r="AI188" s="25" t="n">
        <x:f>IF(AND('Manual Data'!J188="Y",'Manual Data'!L188="N"),1,0)</x:f>
        <x:v>0</x:v>
      </x:c>
      <x:c r="AJ188" s="25" t="n">
        <x:f>IF(AND('Manual Data'!O188="N",'Manual Data'!Q188="N"),1,0)</x:f>
        <x:v>1</x:v>
      </x:c>
      <x:c r="AK188" s="25" t="n">
        <x:f>IF(AND('Manual Data'!J188="Y",'Manual Data'!K188="Y"),1,0)</x:f>
        <x:v>1</x:v>
      </x:c>
      <x:c r="AL188" s="25" t="n">
        <x:f>IF(AND('Manual Data'!J188="Y",'Manual Data'!K188="Y",'Manual Data'!L188="Y"),1,0)</x:f>
        <x:v>1</x:v>
      </x:c>
      <x:c r="AM188" s="25" t="n">
        <x:f>IF(AND(D188=1,'Manual Data'!N188="Y"),1,0)</x:f>
        <x:v>0</x:v>
      </x:c>
    </x:row>
    <x:row r="189">
      <x:c r="A189" s="24" t="str">
        <x:f>'Manual Data'!A189</x:f>
        <x:v>185</x:v>
      </x:c>
      <x:c r="B189" s="25" t="str">
        <x:f>'Manual Data'!B189</x:f>
        <x:v>Non-surgical</x:v>
      </x:c>
      <x:c r="C189" s="25" t="n">
        <x:f>IF(OR('Manual Data'!O189="Y",'Manual Data'!Q189="Y"),1,0)</x:f>
        <x:v>1</x:v>
      </x:c>
      <x:c r="D189" s="25" t="n">
        <x:f>IF(AND('Manual Data'!J189="Y",'Manual Data'!K189="Y",'Manual Data'!L189="Y",'Manual Data'!M189="Y"),1,0)</x:f>
        <x:v>0</x:v>
      </x:c>
      <x:c r="E189" s="25" t="n">
        <x:f>IF(OR('Manual Data'!AS189="Y",'Manual Data'!AT189="Y",'Manual Data'!AU189="Y",'Manual Data'!AV189="Y",'Manual Data'!AW189="Y"),1,0)</x:f>
        <x:v>1</x:v>
      </x:c>
      <x:c r="F189" s="25" t="n">
        <x:f>IF(OR('Manual Data'!AB189="Y",'Manual Data'!AC189="Y",'Manual Data'!AD189="Y",'Manual Data'!AE189="Y",'Manual Data'!AF189="Y"),1,0)</x:f>
        <x:v>1</x:v>
      </x:c>
      <x:c r="G189" s="25" t="n">
        <x:f>IF(OR('Manual Data'!AN189="Y",'Manual Data'!AO189="Y",'Manual Data'!AP189="Y",'Manual Data'!AQ189="Y"),1,0)</x:f>
        <x:v>1</x:v>
      </x:c>
      <x:c r="H189" s="25" t="n">
        <x:f>IF(OR('Manual Data'!R189="Y",'Manual Data'!S189="Y"),1,0)</x:f>
        <x:v>1</x:v>
      </x:c>
      <x:c r="I189" s="25" t="n">
        <x:f>IF(OR('Manual Data'!AO189="Y",'Manual Data'!AT189="Y"),1,0)</x:f>
        <x:v>0</x:v>
      </x:c>
      <x:c r="J189" s="25" t="n">
        <x:f>IF(OR('Manual Data'!AN189="Y",'Manual Data'!AS189="Y"),1,0)</x:f>
        <x:v>1</x:v>
      </x:c>
      <x:c r="K189" s="25" t="n">
        <x:f>IF(AND('Manual Data'!U189="Y",'Manual Data'!T189="Y",'Manual Data'!V189="Y"),1,0)</x:f>
        <x:v>1</x:v>
      </x:c>
      <x:c r="L189" s="25" t="n">
        <x:f>IF(AND('Manual Data'!M189="N",'Manual Data'!L189="N"),1,0)</x:f>
        <x:v>0</x:v>
      </x:c>
      <x:c r="M189" s="25" t="n">
        <x:f>IF(OR('Manual Data'!Y189="Y",'Manual Data'!Z189="Y"),1,0)</x:f>
        <x:v>1</x:v>
      </x:c>
      <x:c r="N189" s="25" t="n">
        <x:f>IF(AND('Manual Data'!H189="Y",'Manual Data'!I189="Y",E189=1),1,0)</x:f>
        <x:v>0</x:v>
      </x:c>
      <x:c r="O189" s="25" t="n">
        <x:f>IF(AND('Manual Data'!H189="Y",D189=1,E189=1),1,0)</x:f>
        <x:v>0</x:v>
      </x:c>
      <x:c r="P189" s="25" t="n">
        <x:f>IF(AND(O189=1,C189=1),1,0)</x:f>
        <x:v>0</x:v>
      </x:c>
      <x:c r="Q189" s="25" t="n">
        <x:f>IF(AND('Manual Data'!B189="Non-surgical",'Manual Data'!I189="Y",C189=1,J189=1,E189=1),1,0)</x:f>
        <x:v>1</x:v>
      </x:c>
      <x:c r="R189" s="25" t="n">
        <x:f>IF(AND(Q189=1,D189=0),1,0)</x:f>
        <x:v>1</x:v>
      </x:c>
      <x:c r="S189" s="25" t="n">
        <x:f>IF(AND(Q189=1,D189=1),1,0)</x:f>
        <x:v>0</x:v>
      </x:c>
      <x:c r="T189" s="25" t="n">
        <x:f>IF(AND(Q189=1,L189=1),1,0)</x:f>
        <x:v>0</x:v>
      </x:c>
      <x:c r="U189" s="25" t="n">
        <x:f>IF(AND(Q189=1,'Manual Data'!T189="N"),1,0)</x:f>
        <x:v>0</x:v>
      </x:c>
      <x:c r="V189" s="25" t="n">
        <x:f>IF(AND(OR('Manual Data'!B189="Surgical",'Manual Data'!B189="Mixed"),'Manual Data'!I189="Y",I189=1,E189=1),1,0)</x:f>
        <x:v>0</x:v>
      </x:c>
      <x:c r="W189" s="25" t="n">
        <x:f>IF(AND(V189=1,H189=0),1,0)</x:f>
        <x:v>0</x:v>
      </x:c>
      <x:c r="X189" s="25" t="n">
        <x:f>IF(AND('Manual Data'!X189="Y",'Manual Data'!G189="N"),1,0)</x:f>
        <x:v>0</x:v>
      </x:c>
      <x:c r="Y189" s="25" t="n">
        <x:f>IF(AND('Manual Data'!U189="Y",'Manual Data'!V189="N"),1,0)</x:f>
        <x:v>0</x:v>
      </x:c>
      <x:c r="Z189" s="25" t="n">
        <x:f>IF('Manual Data'!U189="N",1,0)</x:f>
        <x:v>0</x:v>
      </x:c>
      <x:c r="AA189" s="25" t="n">
        <x:f>IF(AND('Manual Data'!AB189="N",'Manual Data'!AC189="N"),1,0)</x:f>
        <x:v>0</x:v>
      </x:c>
      <x:c r="AB189" s="25" t="n">
        <x:f>IF(AND(D189=1,E189=1),1,0)</x:f>
        <x:v>0</x:v>
      </x:c>
      <x:c r="AC189" s="25" t="n">
        <x:f>IF(AND(D189=0,E189=1),1,0)</x:f>
        <x:v>1</x:v>
      </x:c>
      <x:c r="AD189" s="25" t="n">
        <x:f>IF(AND(D189=1,E189=0),1,0)</x:f>
        <x:v>0</x:v>
      </x:c>
      <x:c r="AE189" s="25" t="n">
        <x:f>IF(AND(D189=0,E189=0),1,0)</x:f>
        <x:v>0</x:v>
      </x:c>
      <x:c r="AF189" s="25" t="n">
        <x:f>IF(AND(H189=1,I189=1),1,0)</x:f>
        <x:v>0</x:v>
      </x:c>
      <x:c r="AG189" s="25" t="n">
        <x:f>IF(AND(H189=0,I189=1),1,0)</x:f>
        <x:v>0</x:v>
      </x:c>
      <x:c r="AH189" s="25" t="n">
        <x:f>IF(AND('Manual Data'!J189="Y",'Manual Data'!M189="N"),1,0)</x:f>
        <x:v>1</x:v>
      </x:c>
      <x:c r="AI189" s="25" t="n">
        <x:f>IF(AND('Manual Data'!J189="Y",'Manual Data'!L189="N"),1,0)</x:f>
        <x:v>0</x:v>
      </x:c>
      <x:c r="AJ189" s="25" t="n">
        <x:f>IF(AND('Manual Data'!O189="N",'Manual Data'!Q189="N"),1,0)</x:f>
        <x:v>0</x:v>
      </x:c>
      <x:c r="AK189" s="25" t="n">
        <x:f>IF(AND('Manual Data'!J189="Y",'Manual Data'!K189="Y"),1,0)</x:f>
        <x:v>1</x:v>
      </x:c>
      <x:c r="AL189" s="25" t="n">
        <x:f>IF(AND('Manual Data'!J189="Y",'Manual Data'!K189="Y",'Manual Data'!L189="Y"),1,0)</x:f>
        <x:v>1</x:v>
      </x:c>
      <x:c r="AM189" s="25" t="n">
        <x:f>IF(AND(D189=1,'Manual Data'!N189="Y"),1,0)</x:f>
        <x:v>0</x:v>
      </x:c>
    </x:row>
    <x:row r="190">
      <x:c r="A190" s="24" t="str">
        <x:f>'Manual Data'!A190</x:f>
        <x:v>186</x:v>
      </x:c>
      <x:c r="B190" s="25" t="str">
        <x:f>'Manual Data'!B190</x:f>
        <x:v>Non-surgical</x:v>
      </x:c>
      <x:c r="C190" s="25" t="n">
        <x:f>IF(OR('Manual Data'!O190="Y",'Manual Data'!Q190="Y"),1,0)</x:f>
        <x:v>1</x:v>
      </x:c>
      <x:c r="D190" s="25" t="n">
        <x:f>IF(AND('Manual Data'!J190="Y",'Manual Data'!K190="Y",'Manual Data'!L190="Y",'Manual Data'!M190="Y"),1,0)</x:f>
        <x:v>0</x:v>
      </x:c>
      <x:c r="E190" s="25" t="n">
        <x:f>IF(OR('Manual Data'!AS190="Y",'Manual Data'!AT190="Y",'Manual Data'!AU190="Y",'Manual Data'!AV190="Y",'Manual Data'!AW190="Y"),1,0)</x:f>
        <x:v>1</x:v>
      </x:c>
      <x:c r="F190" s="25" t="n">
        <x:f>IF(OR('Manual Data'!AB190="Y",'Manual Data'!AC190="Y",'Manual Data'!AD190="Y",'Manual Data'!AE190="Y",'Manual Data'!AF190="Y"),1,0)</x:f>
        <x:v>1</x:v>
      </x:c>
      <x:c r="G190" s="25" t="n">
        <x:f>IF(OR('Manual Data'!AN190="Y",'Manual Data'!AO190="Y",'Manual Data'!AP190="Y",'Manual Data'!AQ190="Y"),1,0)</x:f>
        <x:v>1</x:v>
      </x:c>
      <x:c r="H190" s="25" t="n">
        <x:f>IF(OR('Manual Data'!R190="Y",'Manual Data'!S190="Y"),1,0)</x:f>
        <x:v>1</x:v>
      </x:c>
      <x:c r="I190" s="25" t="n">
        <x:f>IF(OR('Manual Data'!AO190="Y",'Manual Data'!AT190="Y"),1,0)</x:f>
        <x:v>0</x:v>
      </x:c>
      <x:c r="J190" s="25" t="n">
        <x:f>IF(OR('Manual Data'!AN190="Y",'Manual Data'!AS190="Y"),1,0)</x:f>
        <x:v>1</x:v>
      </x:c>
      <x:c r="K190" s="25" t="n">
        <x:f>IF(AND('Manual Data'!U190="Y",'Manual Data'!T190="Y",'Manual Data'!V190="Y"),1,0)</x:f>
        <x:v>0</x:v>
      </x:c>
      <x:c r="L190" s="25" t="n">
        <x:f>IF(AND('Manual Data'!M190="N",'Manual Data'!L190="N"),1,0)</x:f>
        <x:v>1</x:v>
      </x:c>
      <x:c r="M190" s="25" t="n">
        <x:f>IF(OR('Manual Data'!Y190="Y",'Manual Data'!Z190="Y"),1,0)</x:f>
        <x:v>0</x:v>
      </x:c>
      <x:c r="N190" s="25" t="n">
        <x:f>IF(AND('Manual Data'!H190="Y",'Manual Data'!I190="Y",E190=1),1,0)</x:f>
        <x:v>0</x:v>
      </x:c>
      <x:c r="O190" s="25" t="n">
        <x:f>IF(AND('Manual Data'!H190="Y",D190=1,E190=1),1,0)</x:f>
        <x:v>0</x:v>
      </x:c>
      <x:c r="P190" s="25" t="n">
        <x:f>IF(AND(O190=1,C190=1),1,0)</x:f>
        <x:v>0</x:v>
      </x:c>
      <x:c r="Q190" s="25" t="n">
        <x:f>IF(AND('Manual Data'!B190="Non-surgical",'Manual Data'!I190="Y",C190=1,J190=1,E190=1),1,0)</x:f>
        <x:v>1</x:v>
      </x:c>
      <x:c r="R190" s="25" t="n">
        <x:f>IF(AND(Q190=1,D190=0),1,0)</x:f>
        <x:v>1</x:v>
      </x:c>
      <x:c r="S190" s="25" t="n">
        <x:f>IF(AND(Q190=1,D190=1),1,0)</x:f>
        <x:v>0</x:v>
      </x:c>
      <x:c r="T190" s="25" t="n">
        <x:f>IF(AND(Q190=1,L190=1),1,0)</x:f>
        <x:v>1</x:v>
      </x:c>
      <x:c r="U190" s="25" t="n">
        <x:f>IF(AND(Q190=1,'Manual Data'!T190="N"),1,0)</x:f>
        <x:v>0</x:v>
      </x:c>
      <x:c r="V190" s="25" t="n">
        <x:f>IF(AND(OR('Manual Data'!B190="Surgical",'Manual Data'!B190="Mixed"),'Manual Data'!I190="Y",I190=1,E190=1),1,0)</x:f>
        <x:v>0</x:v>
      </x:c>
      <x:c r="W190" s="25" t="n">
        <x:f>IF(AND(V190=1,H190=0),1,0)</x:f>
        <x:v>0</x:v>
      </x:c>
      <x:c r="X190" s="25" t="n">
        <x:f>IF(AND('Manual Data'!X190="Y",'Manual Data'!G190="N"),1,0)</x:f>
        <x:v>0</x:v>
      </x:c>
      <x:c r="Y190" s="25" t="n">
        <x:f>IF(AND('Manual Data'!U190="Y",'Manual Data'!V190="N"),1,0)</x:f>
        <x:v>1</x:v>
      </x:c>
      <x:c r="Z190" s="25" t="n">
        <x:f>IF('Manual Data'!U190="N",1,0)</x:f>
        <x:v>0</x:v>
      </x:c>
      <x:c r="AA190" s="25" t="n">
        <x:f>IF(AND('Manual Data'!AB190="N",'Manual Data'!AC190="N"),1,0)</x:f>
        <x:v>1</x:v>
      </x:c>
      <x:c r="AB190" s="25" t="n">
        <x:f>IF(AND(D190=1,E190=1),1,0)</x:f>
        <x:v>0</x:v>
      </x:c>
      <x:c r="AC190" s="25" t="n">
        <x:f>IF(AND(D190=0,E190=1),1,0)</x:f>
        <x:v>1</x:v>
      </x:c>
      <x:c r="AD190" s="25" t="n">
        <x:f>IF(AND(D190=1,E190=0),1,0)</x:f>
        <x:v>0</x:v>
      </x:c>
      <x:c r="AE190" s="25" t="n">
        <x:f>IF(AND(D190=0,E190=0),1,0)</x:f>
        <x:v>0</x:v>
      </x:c>
      <x:c r="AF190" s="25" t="n">
        <x:f>IF(AND(H190=1,I190=1),1,0)</x:f>
        <x:v>0</x:v>
      </x:c>
      <x:c r="AG190" s="25" t="n">
        <x:f>IF(AND(H190=0,I190=1),1,0)</x:f>
        <x:v>0</x:v>
      </x:c>
      <x:c r="AH190" s="25" t="n">
        <x:f>IF(AND('Manual Data'!J190="Y",'Manual Data'!M190="N"),1,0)</x:f>
        <x:v>1</x:v>
      </x:c>
      <x:c r="AI190" s="25" t="n">
        <x:f>IF(AND('Manual Data'!J190="Y",'Manual Data'!L190="N"),1,0)</x:f>
        <x:v>1</x:v>
      </x:c>
      <x:c r="AJ190" s="25" t="n">
        <x:f>IF(AND('Manual Data'!O190="N",'Manual Data'!Q190="N"),1,0)</x:f>
        <x:v>0</x:v>
      </x:c>
      <x:c r="AK190" s="25" t="n">
        <x:f>IF(AND('Manual Data'!J190="Y",'Manual Data'!K190="Y"),1,0)</x:f>
        <x:v>1</x:v>
      </x:c>
      <x:c r="AL190" s="25" t="n">
        <x:f>IF(AND('Manual Data'!J190="Y",'Manual Data'!K190="Y",'Manual Data'!L190="Y"),1,0)</x:f>
        <x:v>0</x:v>
      </x:c>
      <x:c r="AM190" s="25" t="n">
        <x:f>IF(AND(D190=1,'Manual Data'!N190="Y"),1,0)</x:f>
        <x:v>0</x:v>
      </x:c>
    </x:row>
    <x:row r="191">
      <x:c r="A191" s="24" t="str">
        <x:f>'Manual Data'!A191</x:f>
        <x:v>187</x:v>
      </x:c>
      <x:c r="B191" s="25" t="str">
        <x:f>'Manual Data'!B191</x:f>
        <x:v>Non-surgical</x:v>
      </x:c>
      <x:c r="C191" s="25" t="n">
        <x:f>IF(OR('Manual Data'!O191="Y",'Manual Data'!Q191="Y"),1,0)</x:f>
        <x:v>0</x:v>
      </x:c>
      <x:c r="D191" s="25" t="n">
        <x:f>IF(AND('Manual Data'!J191="Y",'Manual Data'!K191="Y",'Manual Data'!L191="Y",'Manual Data'!M191="Y"),1,0)</x:f>
        <x:v>1</x:v>
      </x:c>
      <x:c r="E191" s="25" t="n">
        <x:f>IF(OR('Manual Data'!AS191="Y",'Manual Data'!AT191="Y",'Manual Data'!AU191="Y",'Manual Data'!AV191="Y",'Manual Data'!AW191="Y"),1,0)</x:f>
        <x:v>1</x:v>
      </x:c>
      <x:c r="F191" s="25" t="n">
        <x:f>IF(OR('Manual Data'!AB191="Y",'Manual Data'!AC191="Y",'Manual Data'!AD191="Y",'Manual Data'!AE191="Y",'Manual Data'!AF191="Y"),1,0)</x:f>
        <x:v>1</x:v>
      </x:c>
      <x:c r="G191" s="25" t="n">
        <x:f>IF(OR('Manual Data'!AN191="Y",'Manual Data'!AO191="Y",'Manual Data'!AP191="Y",'Manual Data'!AQ191="Y"),1,0)</x:f>
        <x:v>1</x:v>
      </x:c>
      <x:c r="H191" s="25" t="n">
        <x:f>IF(OR('Manual Data'!R191="Y",'Manual Data'!S191="Y"),1,0)</x:f>
        <x:v>0</x:v>
      </x:c>
      <x:c r="I191" s="25" t="n">
        <x:f>IF(OR('Manual Data'!AO191="Y",'Manual Data'!AT191="Y"),1,0)</x:f>
        <x:v>1</x:v>
      </x:c>
      <x:c r="J191" s="25" t="n">
        <x:f>IF(OR('Manual Data'!AN191="Y",'Manual Data'!AS191="Y"),1,0)</x:f>
        <x:v>0</x:v>
      </x:c>
      <x:c r="K191" s="25" t="n">
        <x:f>IF(AND('Manual Data'!U191="Y",'Manual Data'!T191="Y",'Manual Data'!V191="Y"),1,0)</x:f>
        <x:v>0</x:v>
      </x:c>
      <x:c r="L191" s="25" t="n">
        <x:f>IF(AND('Manual Data'!M191="N",'Manual Data'!L191="N"),1,0)</x:f>
        <x:v>0</x:v>
      </x:c>
      <x:c r="M191" s="25" t="n">
        <x:f>IF(OR('Manual Data'!Y191="Y",'Manual Data'!Z191="Y"),1,0)</x:f>
        <x:v>0</x:v>
      </x:c>
      <x:c r="N191" s="25" t="n">
        <x:f>IF(AND('Manual Data'!H191="Y",'Manual Data'!I191="Y",E191=1),1,0)</x:f>
        <x:v>1</x:v>
      </x:c>
      <x:c r="O191" s="25" t="n">
        <x:f>IF(AND('Manual Data'!H191="Y",D191=1,E191=1),1,0)</x:f>
        <x:v>1</x:v>
      </x:c>
      <x:c r="P191" s="25" t="n">
        <x:f>IF(AND(O191=1,C191=1),1,0)</x:f>
        <x:v>0</x:v>
      </x:c>
      <x:c r="Q191" s="25" t="n">
        <x:f>IF(AND('Manual Data'!B191="Non-surgical",'Manual Data'!I191="Y",C191=1,J191=1,E191=1),1,0)</x:f>
        <x:v>0</x:v>
      </x:c>
      <x:c r="R191" s="25" t="n">
        <x:f>IF(AND(Q191=1,D191=0),1,0)</x:f>
        <x:v>0</x:v>
      </x:c>
      <x:c r="S191" s="25" t="n">
        <x:f>IF(AND(Q191=1,D191=1),1,0)</x:f>
        <x:v>0</x:v>
      </x:c>
      <x:c r="T191" s="25" t="n">
        <x:f>IF(AND(Q191=1,L191=1),1,0)</x:f>
        <x:v>0</x:v>
      </x:c>
      <x:c r="U191" s="25" t="n">
        <x:f>IF(AND(Q191=1,'Manual Data'!T191="N"),1,0)</x:f>
        <x:v>0</x:v>
      </x:c>
      <x:c r="V191" s="25" t="n">
        <x:f>IF(AND(OR('Manual Data'!B191="Surgical",'Manual Data'!B191="Mixed"),'Manual Data'!I191="Y",I191=1,E191=1),1,0)</x:f>
        <x:v>0</x:v>
      </x:c>
      <x:c r="W191" s="25" t="n">
        <x:f>IF(AND(V191=1,H191=0),1,0)</x:f>
        <x:v>0</x:v>
      </x:c>
      <x:c r="X191" s="25" t="n">
        <x:f>IF(AND('Manual Data'!X191="Y",'Manual Data'!G191="N"),1,0)</x:f>
        <x:v>0</x:v>
      </x:c>
      <x:c r="Y191" s="25" t="n">
        <x:f>IF(AND('Manual Data'!U191="Y",'Manual Data'!V191="N"),1,0)</x:f>
        <x:v>0</x:v>
      </x:c>
      <x:c r="Z191" s="25" t="n">
        <x:f>IF('Manual Data'!U191="N",1,0)</x:f>
        <x:v>0</x:v>
      </x:c>
      <x:c r="AA191" s="25" t="n">
        <x:f>IF(AND('Manual Data'!AB191="N",'Manual Data'!AC191="N"),1,0)</x:f>
        <x:v>1</x:v>
      </x:c>
      <x:c r="AB191" s="25" t="n">
        <x:f>IF(AND(D191=1,E191=1),1,0)</x:f>
        <x:v>1</x:v>
      </x:c>
      <x:c r="AC191" s="25" t="n">
        <x:f>IF(AND(D191=0,E191=1),1,0)</x:f>
        <x:v>0</x:v>
      </x:c>
      <x:c r="AD191" s="25" t="n">
        <x:f>IF(AND(D191=1,E191=0),1,0)</x:f>
        <x:v>0</x:v>
      </x:c>
      <x:c r="AE191" s="25" t="n">
        <x:f>IF(AND(D191=0,E191=0),1,0)</x:f>
        <x:v>0</x:v>
      </x:c>
      <x:c r="AF191" s="25" t="n">
        <x:f>IF(AND(H191=1,I191=1),1,0)</x:f>
        <x:v>0</x:v>
      </x:c>
      <x:c r="AG191" s="25" t="n">
        <x:f>IF(AND(H191=0,I191=1),1,0)</x:f>
        <x:v>1</x:v>
      </x:c>
      <x:c r="AH191" s="25" t="n">
        <x:f>IF(AND('Manual Data'!J191="Y",'Manual Data'!M191="N"),1,0)</x:f>
        <x:v>0</x:v>
      </x:c>
      <x:c r="AI191" s="25" t="n">
        <x:f>IF(AND('Manual Data'!J191="Y",'Manual Data'!L191="N"),1,0)</x:f>
        <x:v>0</x:v>
      </x:c>
      <x:c r="AJ191" s="25" t="n">
        <x:f>IF(AND('Manual Data'!O191="N",'Manual Data'!Q191="N"),1,0)</x:f>
        <x:v>1</x:v>
      </x:c>
      <x:c r="AK191" s="25" t="n">
        <x:f>IF(AND('Manual Data'!J191="Y",'Manual Data'!K191="Y"),1,0)</x:f>
        <x:v>1</x:v>
      </x:c>
      <x:c r="AL191" s="25" t="n">
        <x:f>IF(AND('Manual Data'!J191="Y",'Manual Data'!K191="Y",'Manual Data'!L191="Y"),1,0)</x:f>
        <x:v>1</x:v>
      </x:c>
      <x:c r="AM191" s="25" t="n">
        <x:f>IF(AND(D191=1,'Manual Data'!N191="Y"),1,0)</x:f>
        <x:v>1</x:v>
      </x:c>
    </x:row>
    <x:row r="192">
      <x:c r="A192" s="24" t="str">
        <x:f>'Manual Data'!A192</x:f>
        <x:v>188</x:v>
      </x:c>
      <x:c r="B192" s="25" t="str">
        <x:f>'Manual Data'!B192</x:f>
        <x:v>Non-surgical</x:v>
      </x:c>
      <x:c r="C192" s="25" t="n">
        <x:f>IF(OR('Manual Data'!O192="Y",'Manual Data'!Q192="Y"),1,0)</x:f>
        <x:v>1</x:v>
      </x:c>
      <x:c r="D192" s="25" t="n">
        <x:f>IF(AND('Manual Data'!J192="Y",'Manual Data'!K192="Y",'Manual Data'!L192="Y",'Manual Data'!M192="Y"),1,0)</x:f>
        <x:v>0</x:v>
      </x:c>
      <x:c r="E192" s="25" t="n">
        <x:f>IF(OR('Manual Data'!AS192="Y",'Manual Data'!AT192="Y",'Manual Data'!AU192="Y",'Manual Data'!AV192="Y",'Manual Data'!AW192="Y"),1,0)</x:f>
        <x:v>1</x:v>
      </x:c>
      <x:c r="F192" s="25" t="n">
        <x:f>IF(OR('Manual Data'!AB192="Y",'Manual Data'!AC192="Y",'Manual Data'!AD192="Y",'Manual Data'!AE192="Y",'Manual Data'!AF192="Y"),1,0)</x:f>
        <x:v>1</x:v>
      </x:c>
      <x:c r="G192" s="25" t="n">
        <x:f>IF(OR('Manual Data'!AN192="Y",'Manual Data'!AO192="Y",'Manual Data'!AP192="Y",'Manual Data'!AQ192="Y"),1,0)</x:f>
        <x:v>1</x:v>
      </x:c>
      <x:c r="H192" s="25" t="n">
        <x:f>IF(OR('Manual Data'!R192="Y",'Manual Data'!S192="Y"),1,0)</x:f>
        <x:v>1</x:v>
      </x:c>
      <x:c r="I192" s="25" t="n">
        <x:f>IF(OR('Manual Data'!AO192="Y",'Manual Data'!AT192="Y"),1,0)</x:f>
        <x:v>1</x:v>
      </x:c>
      <x:c r="J192" s="25" t="n">
        <x:f>IF(OR('Manual Data'!AN192="Y",'Manual Data'!AS192="Y"),1,0)</x:f>
        <x:v>1</x:v>
      </x:c>
      <x:c r="K192" s="25" t="n">
        <x:f>IF(AND('Manual Data'!U192="Y",'Manual Data'!T192="Y",'Manual Data'!V192="Y"),1,0)</x:f>
        <x:v>1</x:v>
      </x:c>
      <x:c r="L192" s="25" t="n">
        <x:f>IF(AND('Manual Data'!M192="N",'Manual Data'!L192="N"),1,0)</x:f>
        <x:v>0</x:v>
      </x:c>
      <x:c r="M192" s="25" t="n">
        <x:f>IF(OR('Manual Data'!Y192="Y",'Manual Data'!Z192="Y"),1,0)</x:f>
        <x:v>0</x:v>
      </x:c>
      <x:c r="N192" s="25" t="n">
        <x:f>IF(AND('Manual Data'!H192="Y",'Manual Data'!I192="Y",E192=1),1,0)</x:f>
        <x:v>0</x:v>
      </x:c>
      <x:c r="O192" s="25" t="n">
        <x:f>IF(AND('Manual Data'!H192="Y",D192=1,E192=1),1,0)</x:f>
        <x:v>0</x:v>
      </x:c>
      <x:c r="P192" s="25" t="n">
        <x:f>IF(AND(O192=1,C192=1),1,0)</x:f>
        <x:v>0</x:v>
      </x:c>
      <x:c r="Q192" s="25" t="n">
        <x:f>IF(AND('Manual Data'!B192="Non-surgical",'Manual Data'!I192="Y",C192=1,J192=1,E192=1),1,0)</x:f>
        <x:v>1</x:v>
      </x:c>
      <x:c r="R192" s="25" t="n">
        <x:f>IF(AND(Q192=1,D192=0),1,0)</x:f>
        <x:v>1</x:v>
      </x:c>
      <x:c r="S192" s="25" t="n">
        <x:f>IF(AND(Q192=1,D192=1),1,0)</x:f>
        <x:v>0</x:v>
      </x:c>
      <x:c r="T192" s="25" t="n">
        <x:f>IF(AND(Q192=1,L192=1),1,0)</x:f>
        <x:v>0</x:v>
      </x:c>
      <x:c r="U192" s="25" t="n">
        <x:f>IF(AND(Q192=1,'Manual Data'!T192="N"),1,0)</x:f>
        <x:v>0</x:v>
      </x:c>
      <x:c r="V192" s="25" t="n">
        <x:f>IF(AND(OR('Manual Data'!B192="Surgical",'Manual Data'!B192="Mixed"),'Manual Data'!I192="Y",I192=1,E192=1),1,0)</x:f>
        <x:v>0</x:v>
      </x:c>
      <x:c r="W192" s="25" t="n">
        <x:f>IF(AND(V192=1,H192=0),1,0)</x:f>
        <x:v>0</x:v>
      </x:c>
      <x:c r="X192" s="25" t="n">
        <x:f>IF(AND('Manual Data'!X192="Y",'Manual Data'!G192="N"),1,0)</x:f>
        <x:v>1</x:v>
      </x:c>
      <x:c r="Y192" s="25" t="n">
        <x:f>IF(AND('Manual Data'!U192="Y",'Manual Data'!V192="N"),1,0)</x:f>
        <x:v>0</x:v>
      </x:c>
      <x:c r="Z192" s="25" t="n">
        <x:f>IF('Manual Data'!U192="N",1,0)</x:f>
        <x:v>0</x:v>
      </x:c>
      <x:c r="AA192" s="25" t="n">
        <x:f>IF(AND('Manual Data'!AB192="N",'Manual Data'!AC192="N"),1,0)</x:f>
        <x:v>0</x:v>
      </x:c>
      <x:c r="AB192" s="25" t="n">
        <x:f>IF(AND(D192=1,E192=1),1,0)</x:f>
        <x:v>0</x:v>
      </x:c>
      <x:c r="AC192" s="25" t="n">
        <x:f>IF(AND(D192=0,E192=1),1,0)</x:f>
        <x:v>1</x:v>
      </x:c>
      <x:c r="AD192" s="25" t="n">
        <x:f>IF(AND(D192=1,E192=0),1,0)</x:f>
        <x:v>0</x:v>
      </x:c>
      <x:c r="AE192" s="25" t="n">
        <x:f>IF(AND(D192=0,E192=0),1,0)</x:f>
        <x:v>0</x:v>
      </x:c>
      <x:c r="AF192" s="25" t="n">
        <x:f>IF(AND(H192=1,I192=1),1,0)</x:f>
        <x:v>1</x:v>
      </x:c>
      <x:c r="AG192" s="25" t="n">
        <x:f>IF(AND(H192=0,I192=1),1,0)</x:f>
        <x:v>0</x:v>
      </x:c>
      <x:c r="AH192" s="25" t="n">
        <x:f>IF(AND('Manual Data'!J192="Y",'Manual Data'!M192="N"),1,0)</x:f>
        <x:v>1</x:v>
      </x:c>
      <x:c r="AI192" s="25" t="n">
        <x:f>IF(AND('Manual Data'!J192="Y",'Manual Data'!L192="N"),1,0)</x:f>
        <x:v>0</x:v>
      </x:c>
      <x:c r="AJ192" s="25" t="n">
        <x:f>IF(AND('Manual Data'!O192="N",'Manual Data'!Q192="N"),1,0)</x:f>
        <x:v>0</x:v>
      </x:c>
      <x:c r="AK192" s="25" t="n">
        <x:f>IF(AND('Manual Data'!J192="Y",'Manual Data'!K192="Y"),1,0)</x:f>
        <x:v>1</x:v>
      </x:c>
      <x:c r="AL192" s="25" t="n">
        <x:f>IF(AND('Manual Data'!J192="Y",'Manual Data'!K192="Y",'Manual Data'!L192="Y"),1,0)</x:f>
        <x:v>1</x:v>
      </x:c>
      <x:c r="AM192" s="25" t="n">
        <x:f>IF(AND(D192=1,'Manual Data'!N192="Y"),1,0)</x:f>
        <x:v>0</x:v>
      </x:c>
    </x:row>
    <x:row r="193">
      <x:c r="A193" s="24" t="str">
        <x:f>'Manual Data'!A193</x:f>
        <x:v>189</x:v>
      </x:c>
      <x:c r="B193" s="25" t="str">
        <x:f>'Manual Data'!B193</x:f>
        <x:v>Non-surgical</x:v>
      </x:c>
      <x:c r="C193" s="25" t="n">
        <x:f>IF(OR('Manual Data'!O193="Y",'Manual Data'!Q193="Y"),1,0)</x:f>
        <x:v>1</x:v>
      </x:c>
      <x:c r="D193" s="25" t="n">
        <x:f>IF(AND('Manual Data'!J193="Y",'Manual Data'!K193="Y",'Manual Data'!L193="Y",'Manual Data'!M193="Y"),1,0)</x:f>
        <x:v>0</x:v>
      </x:c>
      <x:c r="E193" s="25" t="n">
        <x:f>IF(OR('Manual Data'!AS193="Y",'Manual Data'!AT193="Y",'Manual Data'!AU193="Y",'Manual Data'!AV193="Y",'Manual Data'!AW193="Y"),1,0)</x:f>
        <x:v>1</x:v>
      </x:c>
      <x:c r="F193" s="25" t="n">
        <x:f>IF(OR('Manual Data'!AB193="Y",'Manual Data'!AC193="Y",'Manual Data'!AD193="Y",'Manual Data'!AE193="Y",'Manual Data'!AF193="Y"),1,0)</x:f>
        <x:v>1</x:v>
      </x:c>
      <x:c r="G193" s="25" t="n">
        <x:f>IF(OR('Manual Data'!AN193="Y",'Manual Data'!AO193="Y",'Manual Data'!AP193="Y",'Manual Data'!AQ193="Y"),1,0)</x:f>
        <x:v>1</x:v>
      </x:c>
      <x:c r="H193" s="25" t="n">
        <x:f>IF(OR('Manual Data'!R193="Y",'Manual Data'!S193="Y"),1,0)</x:f>
        <x:v>0</x:v>
      </x:c>
      <x:c r="I193" s="25" t="n">
        <x:f>IF(OR('Manual Data'!AO193="Y",'Manual Data'!AT193="Y"),1,0)</x:f>
        <x:v>0</x:v>
      </x:c>
      <x:c r="J193" s="25" t="n">
        <x:f>IF(OR('Manual Data'!AN193="Y",'Manual Data'!AS193="Y"),1,0)</x:f>
        <x:v>1</x:v>
      </x:c>
      <x:c r="K193" s="25" t="n">
        <x:f>IF(AND('Manual Data'!U193="Y",'Manual Data'!T193="Y",'Manual Data'!V193="Y"),1,0)</x:f>
        <x:v>0</x:v>
      </x:c>
      <x:c r="L193" s="25" t="n">
        <x:f>IF(AND('Manual Data'!M193="N",'Manual Data'!L193="N"),1,0)</x:f>
        <x:v>1</x:v>
      </x:c>
      <x:c r="M193" s="25" t="n">
        <x:f>IF(OR('Manual Data'!Y193="Y",'Manual Data'!Z193="Y"),1,0)</x:f>
        <x:v>0</x:v>
      </x:c>
      <x:c r="N193" s="25" t="n">
        <x:f>IF(AND('Manual Data'!H193="Y",'Manual Data'!I193="Y",E193=1),1,0)</x:f>
        <x:v>0</x:v>
      </x:c>
      <x:c r="O193" s="25" t="n">
        <x:f>IF(AND('Manual Data'!H193="Y",D193=1,E193=1),1,0)</x:f>
        <x:v>0</x:v>
      </x:c>
      <x:c r="P193" s="25" t="n">
        <x:f>IF(AND(O193=1,C193=1),1,0)</x:f>
        <x:v>0</x:v>
      </x:c>
      <x:c r="Q193" s="25" t="n">
        <x:f>IF(AND('Manual Data'!B193="Non-surgical",'Manual Data'!I193="Y",C193=1,J193=1,E193=1),1,0)</x:f>
        <x:v>1</x:v>
      </x:c>
      <x:c r="R193" s="25" t="n">
        <x:f>IF(AND(Q193=1,D193=0),1,0)</x:f>
        <x:v>1</x:v>
      </x:c>
      <x:c r="S193" s="25" t="n">
        <x:f>IF(AND(Q193=1,D193=1),1,0)</x:f>
        <x:v>0</x:v>
      </x:c>
      <x:c r="T193" s="25" t="n">
        <x:f>IF(AND(Q193=1,L193=1),1,0)</x:f>
        <x:v>1</x:v>
      </x:c>
      <x:c r="U193" s="25" t="n">
        <x:f>IF(AND(Q193=1,'Manual Data'!T193="N"),1,0)</x:f>
        <x:v>1</x:v>
      </x:c>
      <x:c r="V193" s="25" t="n">
        <x:f>IF(AND(OR('Manual Data'!B193="Surgical",'Manual Data'!B193="Mixed"),'Manual Data'!I193="Y",I193=1,E193=1),1,0)</x:f>
        <x:v>0</x:v>
      </x:c>
      <x:c r="W193" s="25" t="n">
        <x:f>IF(AND(V193=1,H193=0),1,0)</x:f>
        <x:v>0</x:v>
      </x:c>
      <x:c r="X193" s="25" t="n">
        <x:f>IF(AND('Manual Data'!X193="Y",'Manual Data'!G193="N"),1,0)</x:f>
        <x:v>1</x:v>
      </x:c>
      <x:c r="Y193" s="25" t="n">
        <x:f>IF(AND('Manual Data'!U193="Y",'Manual Data'!V193="N"),1,0)</x:f>
        <x:v>0</x:v>
      </x:c>
      <x:c r="Z193" s="25" t="n">
        <x:f>IF('Manual Data'!U193="N",1,0)</x:f>
        <x:v>1</x:v>
      </x:c>
      <x:c r="AA193" s="25" t="n">
        <x:f>IF(AND('Manual Data'!AB193="N",'Manual Data'!AC193="N"),1,0)</x:f>
        <x:v>0</x:v>
      </x:c>
      <x:c r="AB193" s="25" t="n">
        <x:f>IF(AND(D193=1,E193=1),1,0)</x:f>
        <x:v>0</x:v>
      </x:c>
      <x:c r="AC193" s="25" t="n">
        <x:f>IF(AND(D193=0,E193=1),1,0)</x:f>
        <x:v>1</x:v>
      </x:c>
      <x:c r="AD193" s="25" t="n">
        <x:f>IF(AND(D193=1,E193=0),1,0)</x:f>
        <x:v>0</x:v>
      </x:c>
      <x:c r="AE193" s="25" t="n">
        <x:f>IF(AND(D193=0,E193=0),1,0)</x:f>
        <x:v>0</x:v>
      </x:c>
      <x:c r="AF193" s="25" t="n">
        <x:f>IF(AND(H193=1,I193=1),1,0)</x:f>
        <x:v>0</x:v>
      </x:c>
      <x:c r="AG193" s="25" t="n">
        <x:f>IF(AND(H193=0,I193=1),1,0)</x:f>
        <x:v>0</x:v>
      </x:c>
      <x:c r="AH193" s="25" t="n">
        <x:f>IF(AND('Manual Data'!J193="Y",'Manual Data'!M193="N"),1,0)</x:f>
        <x:v>0</x:v>
      </x:c>
      <x:c r="AI193" s="25" t="n">
        <x:f>IF(AND('Manual Data'!J193="Y",'Manual Data'!L193="N"),1,0)</x:f>
        <x:v>0</x:v>
      </x:c>
      <x:c r="AJ193" s="25" t="n">
        <x:f>IF(AND('Manual Data'!O193="N",'Manual Data'!Q193="N"),1,0)</x:f>
        <x:v>0</x:v>
      </x:c>
      <x:c r="AK193" s="25" t="n">
        <x:f>IF(AND('Manual Data'!J193="Y",'Manual Data'!K193="Y"),1,0)</x:f>
        <x:v>0</x:v>
      </x:c>
      <x:c r="AL193" s="25" t="n">
        <x:f>IF(AND('Manual Data'!J193="Y",'Manual Data'!K193="Y",'Manual Data'!L193="Y"),1,0)</x:f>
        <x:v>0</x:v>
      </x:c>
      <x:c r="AM193" s="25" t="n">
        <x:f>IF(AND(D193=1,'Manual Data'!N193="Y"),1,0)</x:f>
        <x:v>0</x:v>
      </x:c>
    </x:row>
    <x:row r="194">
      <x:c r="A194" s="24" t="str">
        <x:f>'Manual Data'!A194</x:f>
        <x:v>190</x:v>
      </x:c>
      <x:c r="B194" s="25" t="str">
        <x:f>'Manual Data'!B194</x:f>
        <x:v>Surgical</x:v>
      </x:c>
      <x:c r="C194" s="25" t="n">
        <x:f>IF(OR('Manual Data'!O194="Y",'Manual Data'!Q194="Y"),1,0)</x:f>
        <x:v>1</x:v>
      </x:c>
      <x:c r="D194" s="25" t="n">
        <x:f>IF(AND('Manual Data'!J194="Y",'Manual Data'!K194="Y",'Manual Data'!L194="Y",'Manual Data'!M194="Y"),1,0)</x:f>
        <x:v>1</x:v>
      </x:c>
      <x:c r="E194" s="25" t="n">
        <x:f>IF(OR('Manual Data'!AS194="Y",'Manual Data'!AT194="Y",'Manual Data'!AU194="Y",'Manual Data'!AV194="Y",'Manual Data'!AW194="Y"),1,0)</x:f>
        <x:v>1</x:v>
      </x:c>
      <x:c r="F194" s="25" t="n">
        <x:f>IF(OR('Manual Data'!AB194="Y",'Manual Data'!AC194="Y",'Manual Data'!AD194="Y",'Manual Data'!AE194="Y",'Manual Data'!AF194="Y"),1,0)</x:f>
        <x:v>1</x:v>
      </x:c>
      <x:c r="G194" s="25" t="n">
        <x:f>IF(OR('Manual Data'!AN194="Y",'Manual Data'!AO194="Y",'Manual Data'!AP194="Y",'Manual Data'!AQ194="Y"),1,0)</x:f>
        <x:v>1</x:v>
      </x:c>
      <x:c r="H194" s="25" t="n">
        <x:f>IF(OR('Manual Data'!R194="Y",'Manual Data'!S194="Y"),1,0)</x:f>
        <x:v>1</x:v>
      </x:c>
      <x:c r="I194" s="25" t="n">
        <x:f>IF(OR('Manual Data'!AO194="Y",'Manual Data'!AT194="Y"),1,0)</x:f>
        <x:v>1</x:v>
      </x:c>
      <x:c r="J194" s="25" t="n">
        <x:f>IF(OR('Manual Data'!AN194="Y",'Manual Data'!AS194="Y"),1,0)</x:f>
        <x:v>0</x:v>
      </x:c>
      <x:c r="K194" s="25" t="n">
        <x:f>IF(AND('Manual Data'!U194="Y",'Manual Data'!T194="Y",'Manual Data'!V194="Y"),1,0)</x:f>
        <x:v>0</x:v>
      </x:c>
      <x:c r="L194" s="25" t="n">
        <x:f>IF(AND('Manual Data'!M194="N",'Manual Data'!L194="N"),1,0)</x:f>
        <x:v>0</x:v>
      </x:c>
      <x:c r="M194" s="25" t="n">
        <x:f>IF(OR('Manual Data'!Y194="Y",'Manual Data'!Z194="Y"),1,0)</x:f>
        <x:v>0</x:v>
      </x:c>
      <x:c r="N194" s="25" t="n">
        <x:f>IF(AND('Manual Data'!H194="Y",'Manual Data'!I194="Y",E194=1),1,0)</x:f>
        <x:v>0</x:v>
      </x:c>
      <x:c r="O194" s="25" t="n">
        <x:f>IF(AND('Manual Data'!H194="Y",D194=1,E194=1),1,0)</x:f>
        <x:v>0</x:v>
      </x:c>
      <x:c r="P194" s="25" t="n">
        <x:f>IF(AND(O194=1,C194=1),1,0)</x:f>
        <x:v>0</x:v>
      </x:c>
      <x:c r="Q194" s="25" t="n">
        <x:f>IF(AND('Manual Data'!B194="Non-surgical",'Manual Data'!I194="Y",C194=1,J194=1,E194=1),1,0)</x:f>
        <x:v>0</x:v>
      </x:c>
      <x:c r="R194" s="25" t="n">
        <x:f>IF(AND(Q194=1,D194=0),1,0)</x:f>
        <x:v>0</x:v>
      </x:c>
      <x:c r="S194" s="25" t="n">
        <x:f>IF(AND(Q194=1,D194=1),1,0)</x:f>
        <x:v>0</x:v>
      </x:c>
      <x:c r="T194" s="25" t="n">
        <x:f>IF(AND(Q194=1,L194=1),1,0)</x:f>
        <x:v>0</x:v>
      </x:c>
      <x:c r="U194" s="25" t="n">
        <x:f>IF(AND(Q194=1,'Manual Data'!T194="N"),1,0)</x:f>
        <x:v>0</x:v>
      </x:c>
      <x:c r="V194" s="25" t="n">
        <x:f>IF(AND(OR('Manual Data'!B194="Surgical",'Manual Data'!B194="Mixed"),'Manual Data'!I194="Y",I194=1,E194=1),1,0)</x:f>
        <x:v>1</x:v>
      </x:c>
      <x:c r="W194" s="25" t="n">
        <x:f>IF(AND(V194=1,H194=0),1,0)</x:f>
        <x:v>0</x:v>
      </x:c>
      <x:c r="X194" s="25" t="n">
        <x:f>IF(AND('Manual Data'!X194="Y",'Manual Data'!G194="N"),1,0)</x:f>
        <x:v>0</x:v>
      </x:c>
      <x:c r="Y194" s="25" t="n">
        <x:f>IF(AND('Manual Data'!U194="Y",'Manual Data'!V194="N"),1,0)</x:f>
        <x:v>0</x:v>
      </x:c>
      <x:c r="Z194" s="25" t="n">
        <x:f>IF('Manual Data'!U194="N",1,0)</x:f>
        <x:v>0</x:v>
      </x:c>
      <x:c r="AA194" s="25" t="n">
        <x:f>IF(AND('Manual Data'!AB194="N",'Manual Data'!AC194="N"),1,0)</x:f>
        <x:v>1</x:v>
      </x:c>
      <x:c r="AB194" s="25" t="n">
        <x:f>IF(AND(D194=1,E194=1),1,0)</x:f>
        <x:v>1</x:v>
      </x:c>
      <x:c r="AC194" s="25" t="n">
        <x:f>IF(AND(D194=0,E194=1),1,0)</x:f>
        <x:v>0</x:v>
      </x:c>
      <x:c r="AD194" s="25" t="n">
        <x:f>IF(AND(D194=1,E194=0),1,0)</x:f>
        <x:v>0</x:v>
      </x:c>
      <x:c r="AE194" s="25" t="n">
        <x:f>IF(AND(D194=0,E194=0),1,0)</x:f>
        <x:v>0</x:v>
      </x:c>
      <x:c r="AF194" s="25" t="n">
        <x:f>IF(AND(H194=1,I194=1),1,0)</x:f>
        <x:v>1</x:v>
      </x:c>
      <x:c r="AG194" s="25" t="n">
        <x:f>IF(AND(H194=0,I194=1),1,0)</x:f>
        <x:v>0</x:v>
      </x:c>
      <x:c r="AH194" s="25" t="n">
        <x:f>IF(AND('Manual Data'!J194="Y",'Manual Data'!M194="N"),1,0)</x:f>
        <x:v>0</x:v>
      </x:c>
      <x:c r="AI194" s="25" t="n">
        <x:f>IF(AND('Manual Data'!J194="Y",'Manual Data'!L194="N"),1,0)</x:f>
        <x:v>0</x:v>
      </x:c>
      <x:c r="AJ194" s="25" t="n">
        <x:f>IF(AND('Manual Data'!O194="N",'Manual Data'!Q194="N"),1,0)</x:f>
        <x:v>0</x:v>
      </x:c>
      <x:c r="AK194" s="25" t="n">
        <x:f>IF(AND('Manual Data'!J194="Y",'Manual Data'!K194="Y"),1,0)</x:f>
        <x:v>1</x:v>
      </x:c>
      <x:c r="AL194" s="25" t="n">
        <x:f>IF(AND('Manual Data'!J194="Y",'Manual Data'!K194="Y",'Manual Data'!L194="Y"),1,0)</x:f>
        <x:v>1</x:v>
      </x:c>
      <x:c r="AM194" s="25" t="n">
        <x:f>IF(AND(D194=1,'Manual Data'!N194="Y"),1,0)</x:f>
        <x:v>0</x:v>
      </x:c>
    </x:row>
    <x:row r="195">
      <x:c r="A195" s="24" t="str">
        <x:f>'Manual Data'!A195</x:f>
        <x:v>191</x:v>
      </x:c>
      <x:c r="B195" s="25" t="str">
        <x:f>'Manual Data'!B195</x:f>
        <x:v>Non-surgical</x:v>
      </x:c>
      <x:c r="C195" s="25" t="n">
        <x:f>IF(OR('Manual Data'!O195="Y",'Manual Data'!Q195="Y"),1,0)</x:f>
        <x:v>1</x:v>
      </x:c>
      <x:c r="D195" s="25" t="n">
        <x:f>IF(AND('Manual Data'!J195="Y",'Manual Data'!K195="Y",'Manual Data'!L195="Y",'Manual Data'!M195="Y"),1,0)</x:f>
        <x:v>0</x:v>
      </x:c>
      <x:c r="E195" s="25" t="n">
        <x:f>IF(OR('Manual Data'!AS195="Y",'Manual Data'!AT195="Y",'Manual Data'!AU195="Y",'Manual Data'!AV195="Y",'Manual Data'!AW195="Y"),1,0)</x:f>
        <x:v>1</x:v>
      </x:c>
      <x:c r="F195" s="25" t="n">
        <x:f>IF(OR('Manual Data'!AB195="Y",'Manual Data'!AC195="Y",'Manual Data'!AD195="Y",'Manual Data'!AE195="Y",'Manual Data'!AF195="Y"),1,0)</x:f>
        <x:v>1</x:v>
      </x:c>
      <x:c r="G195" s="25" t="n">
        <x:f>IF(OR('Manual Data'!AN195="Y",'Manual Data'!AO195="Y",'Manual Data'!AP195="Y",'Manual Data'!AQ195="Y"),1,0)</x:f>
        <x:v>1</x:v>
      </x:c>
      <x:c r="H195" s="25" t="n">
        <x:f>IF(OR('Manual Data'!R195="Y",'Manual Data'!S195="Y"),1,0)</x:f>
        <x:v>0</x:v>
      </x:c>
      <x:c r="I195" s="25" t="n">
        <x:f>IF(OR('Manual Data'!AO195="Y",'Manual Data'!AT195="Y"),1,0)</x:f>
        <x:v>0</x:v>
      </x:c>
      <x:c r="J195" s="25" t="n">
        <x:f>IF(OR('Manual Data'!AN195="Y",'Manual Data'!AS195="Y"),1,0)</x:f>
        <x:v>1</x:v>
      </x:c>
      <x:c r="K195" s="25" t="n">
        <x:f>IF(AND('Manual Data'!U195="Y",'Manual Data'!T195="Y",'Manual Data'!V195="Y"),1,0)</x:f>
        <x:v>0</x:v>
      </x:c>
      <x:c r="L195" s="25" t="n">
        <x:f>IF(AND('Manual Data'!M195="N",'Manual Data'!L195="N"),1,0)</x:f>
        <x:v>1</x:v>
      </x:c>
      <x:c r="M195" s="25" t="n">
        <x:f>IF(OR('Manual Data'!Y195="Y",'Manual Data'!Z195="Y"),1,0)</x:f>
        <x:v>0</x:v>
      </x:c>
      <x:c r="N195" s="25" t="n">
        <x:f>IF(AND('Manual Data'!H195="Y",'Manual Data'!I195="Y",E195=1),1,0)</x:f>
        <x:v>0</x:v>
      </x:c>
      <x:c r="O195" s="25" t="n">
        <x:f>IF(AND('Manual Data'!H195="Y",D195=1,E195=1),1,0)</x:f>
        <x:v>0</x:v>
      </x:c>
      <x:c r="P195" s="25" t="n">
        <x:f>IF(AND(O195=1,C195=1),1,0)</x:f>
        <x:v>0</x:v>
      </x:c>
      <x:c r="Q195" s="25" t="n">
        <x:f>IF(AND('Manual Data'!B195="Non-surgical",'Manual Data'!I195="Y",C195=1,J195=1,E195=1),1,0)</x:f>
        <x:v>1</x:v>
      </x:c>
      <x:c r="R195" s="25" t="n">
        <x:f>IF(AND(Q195=1,D195=0),1,0)</x:f>
        <x:v>1</x:v>
      </x:c>
      <x:c r="S195" s="25" t="n">
        <x:f>IF(AND(Q195=1,D195=1),1,0)</x:f>
        <x:v>0</x:v>
      </x:c>
      <x:c r="T195" s="25" t="n">
        <x:f>IF(AND(Q195=1,L195=1),1,0)</x:f>
        <x:v>1</x:v>
      </x:c>
      <x:c r="U195" s="25" t="n">
        <x:f>IF(AND(Q195=1,'Manual Data'!T195="N"),1,0)</x:f>
        <x:v>0</x:v>
      </x:c>
      <x:c r="V195" s="25" t="n">
        <x:f>IF(AND(OR('Manual Data'!B195="Surgical",'Manual Data'!B195="Mixed"),'Manual Data'!I195="Y",I195=1,E195=1),1,0)</x:f>
        <x:v>0</x:v>
      </x:c>
      <x:c r="W195" s="25" t="n">
        <x:f>IF(AND(V195=1,H195=0),1,0)</x:f>
        <x:v>0</x:v>
      </x:c>
      <x:c r="X195" s="25" t="n">
        <x:f>IF(AND('Manual Data'!X195="Y",'Manual Data'!G195="N"),1,0)</x:f>
        <x:v>1</x:v>
      </x:c>
      <x:c r="Y195" s="25" t="n">
        <x:f>IF(AND('Manual Data'!U195="Y",'Manual Data'!V195="N"),1,0)</x:f>
        <x:v>1</x:v>
      </x:c>
      <x:c r="Z195" s="25" t="n">
        <x:f>IF('Manual Data'!U195="N",1,0)</x:f>
        <x:v>0</x:v>
      </x:c>
      <x:c r="AA195" s="25" t="n">
        <x:f>IF(AND('Manual Data'!AB195="N",'Manual Data'!AC195="N"),1,0)</x:f>
        <x:v>0</x:v>
      </x:c>
      <x:c r="AB195" s="25" t="n">
        <x:f>IF(AND(D195=1,E195=1),1,0)</x:f>
        <x:v>0</x:v>
      </x:c>
      <x:c r="AC195" s="25" t="n">
        <x:f>IF(AND(D195=0,E195=1),1,0)</x:f>
        <x:v>1</x:v>
      </x:c>
      <x:c r="AD195" s="25" t="n">
        <x:f>IF(AND(D195=1,E195=0),1,0)</x:f>
        <x:v>0</x:v>
      </x:c>
      <x:c r="AE195" s="25" t="n">
        <x:f>IF(AND(D195=0,E195=0),1,0)</x:f>
        <x:v>0</x:v>
      </x:c>
      <x:c r="AF195" s="25" t="n">
        <x:f>IF(AND(H195=1,I195=1),1,0)</x:f>
        <x:v>0</x:v>
      </x:c>
      <x:c r="AG195" s="25" t="n">
        <x:f>IF(AND(H195=0,I195=1),1,0)</x:f>
        <x:v>0</x:v>
      </x:c>
      <x:c r="AH195" s="25" t="n">
        <x:f>IF(AND('Manual Data'!J195="Y",'Manual Data'!M195="N"),1,0)</x:f>
        <x:v>0</x:v>
      </x:c>
      <x:c r="AI195" s="25" t="n">
        <x:f>IF(AND('Manual Data'!J195="Y",'Manual Data'!L195="N"),1,0)</x:f>
        <x:v>0</x:v>
      </x:c>
      <x:c r="AJ195" s="25" t="n">
        <x:f>IF(AND('Manual Data'!O195="N",'Manual Data'!Q195="N"),1,0)</x:f>
        <x:v>0</x:v>
      </x:c>
      <x:c r="AK195" s="25" t="n">
        <x:f>IF(AND('Manual Data'!J195="Y",'Manual Data'!K195="Y"),1,0)</x:f>
        <x:v>0</x:v>
      </x:c>
      <x:c r="AL195" s="25" t="n">
        <x:f>IF(AND('Manual Data'!J195="Y",'Manual Data'!K195="Y",'Manual Data'!L195="Y"),1,0)</x:f>
        <x:v>0</x:v>
      </x:c>
      <x:c r="AM195" s="25" t="n">
        <x:f>IF(AND(D195=1,'Manual Data'!N195="Y"),1,0)</x:f>
        <x:v>0</x:v>
      </x:c>
    </x:row>
    <x:row r="196">
      <x:c r="A196" s="24" t="str">
        <x:f>'Manual Data'!A196</x:f>
        <x:v>192</x:v>
      </x:c>
      <x:c r="B196" s="25" t="str">
        <x:f>'Manual Data'!B196</x:f>
        <x:v>Surgical</x:v>
      </x:c>
      <x:c r="C196" s="25" t="n">
        <x:f>IF(OR('Manual Data'!O196="Y",'Manual Data'!Q196="Y"),1,0)</x:f>
        <x:v>1</x:v>
      </x:c>
      <x:c r="D196" s="25" t="n">
        <x:f>IF(AND('Manual Data'!J196="Y",'Manual Data'!K196="Y",'Manual Data'!L196="Y",'Manual Data'!M196="Y"),1,0)</x:f>
        <x:v>1</x:v>
      </x:c>
      <x:c r="E196" s="25" t="n">
        <x:f>IF(OR('Manual Data'!AS196="Y",'Manual Data'!AT196="Y",'Manual Data'!AU196="Y",'Manual Data'!AV196="Y",'Manual Data'!AW196="Y"),1,0)</x:f>
        <x:v>1</x:v>
      </x:c>
      <x:c r="F196" s="25" t="n">
        <x:f>IF(OR('Manual Data'!AB196="Y",'Manual Data'!AC196="Y",'Manual Data'!AD196="Y",'Manual Data'!AE196="Y",'Manual Data'!AF196="Y"),1,0)</x:f>
        <x:v>1</x:v>
      </x:c>
      <x:c r="G196" s="25" t="n">
        <x:f>IF(OR('Manual Data'!AN196="Y",'Manual Data'!AO196="Y",'Manual Data'!AP196="Y",'Manual Data'!AQ196="Y"),1,0)</x:f>
        <x:v>1</x:v>
      </x:c>
      <x:c r="H196" s="25" t="n">
        <x:f>IF(OR('Manual Data'!R196="Y",'Manual Data'!S196="Y"),1,0)</x:f>
        <x:v>1</x:v>
      </x:c>
      <x:c r="I196" s="25" t="n">
        <x:f>IF(OR('Manual Data'!AO196="Y",'Manual Data'!AT196="Y"),1,0)</x:f>
        <x:v>1</x:v>
      </x:c>
      <x:c r="J196" s="25" t="n">
        <x:f>IF(OR('Manual Data'!AN196="Y",'Manual Data'!AS196="Y"),1,0)</x:f>
        <x:v>0</x:v>
      </x:c>
      <x:c r="K196" s="25" t="n">
        <x:f>IF(AND('Manual Data'!U196="Y",'Manual Data'!T196="Y",'Manual Data'!V196="Y"),1,0)</x:f>
        <x:v>1</x:v>
      </x:c>
      <x:c r="L196" s="25" t="n">
        <x:f>IF(AND('Manual Data'!M196="N",'Manual Data'!L196="N"),1,0)</x:f>
        <x:v>0</x:v>
      </x:c>
      <x:c r="M196" s="25" t="n">
        <x:f>IF(OR('Manual Data'!Y196="Y",'Manual Data'!Z196="Y"),1,0)</x:f>
        <x:v>0</x:v>
      </x:c>
      <x:c r="N196" s="25" t="n">
        <x:f>IF(AND('Manual Data'!H196="Y",'Manual Data'!I196="Y",E196=1),1,0)</x:f>
        <x:v>1</x:v>
      </x:c>
      <x:c r="O196" s="25" t="n">
        <x:f>IF(AND('Manual Data'!H196="Y",D196=1,E196=1),1,0)</x:f>
        <x:v>1</x:v>
      </x:c>
      <x:c r="P196" s="25" t="n">
        <x:f>IF(AND(O196=1,C196=1),1,0)</x:f>
        <x:v>1</x:v>
      </x:c>
      <x:c r="Q196" s="25" t="n">
        <x:f>IF(AND('Manual Data'!B196="Non-surgical",'Manual Data'!I196="Y",C196=1,J196=1,E196=1),1,0)</x:f>
        <x:v>0</x:v>
      </x:c>
      <x:c r="R196" s="25" t="n">
        <x:f>IF(AND(Q196=1,D196=0),1,0)</x:f>
        <x:v>0</x:v>
      </x:c>
      <x:c r="S196" s="25" t="n">
        <x:f>IF(AND(Q196=1,D196=1),1,0)</x:f>
        <x:v>0</x:v>
      </x:c>
      <x:c r="T196" s="25" t="n">
        <x:f>IF(AND(Q196=1,L196=1),1,0)</x:f>
        <x:v>0</x:v>
      </x:c>
      <x:c r="U196" s="25" t="n">
        <x:f>IF(AND(Q196=1,'Manual Data'!T196="N"),1,0)</x:f>
        <x:v>0</x:v>
      </x:c>
      <x:c r="V196" s="25" t="n">
        <x:f>IF(AND(OR('Manual Data'!B196="Surgical",'Manual Data'!B196="Mixed"),'Manual Data'!I196="Y",I196=1,E196=1),1,0)</x:f>
        <x:v>1</x:v>
      </x:c>
      <x:c r="W196" s="25" t="n">
        <x:f>IF(AND(V196=1,H196=0),1,0)</x:f>
        <x:v>0</x:v>
      </x:c>
      <x:c r="X196" s="25" t="n">
        <x:f>IF(AND('Manual Data'!X196="Y",'Manual Data'!G196="N"),1,0)</x:f>
        <x:v>0</x:v>
      </x:c>
      <x:c r="Y196" s="25" t="n">
        <x:f>IF(AND('Manual Data'!U196="Y",'Manual Data'!V196="N"),1,0)</x:f>
        <x:v>0</x:v>
      </x:c>
      <x:c r="Z196" s="25" t="n">
        <x:f>IF('Manual Data'!U196="N",1,0)</x:f>
        <x:v>0</x:v>
      </x:c>
      <x:c r="AA196" s="25" t="n">
        <x:f>IF(AND('Manual Data'!AB196="N",'Manual Data'!AC196="N"),1,0)</x:f>
        <x:v>0</x:v>
      </x:c>
      <x:c r="AB196" s="25" t="n">
        <x:f>IF(AND(D196=1,E196=1),1,0)</x:f>
        <x:v>1</x:v>
      </x:c>
      <x:c r="AC196" s="25" t="n">
        <x:f>IF(AND(D196=0,E196=1),1,0)</x:f>
        <x:v>0</x:v>
      </x:c>
      <x:c r="AD196" s="25" t="n">
        <x:f>IF(AND(D196=1,E196=0),1,0)</x:f>
        <x:v>0</x:v>
      </x:c>
      <x:c r="AE196" s="25" t="n">
        <x:f>IF(AND(D196=0,E196=0),1,0)</x:f>
        <x:v>0</x:v>
      </x:c>
      <x:c r="AF196" s="25" t="n">
        <x:f>IF(AND(H196=1,I196=1),1,0)</x:f>
        <x:v>1</x:v>
      </x:c>
      <x:c r="AG196" s="25" t="n">
        <x:f>IF(AND(H196=0,I196=1),1,0)</x:f>
        <x:v>0</x:v>
      </x:c>
      <x:c r="AH196" s="25" t="n">
        <x:f>IF(AND('Manual Data'!J196="Y",'Manual Data'!M196="N"),1,0)</x:f>
        <x:v>0</x:v>
      </x:c>
      <x:c r="AI196" s="25" t="n">
        <x:f>IF(AND('Manual Data'!J196="Y",'Manual Data'!L196="N"),1,0)</x:f>
        <x:v>0</x:v>
      </x:c>
      <x:c r="AJ196" s="25" t="n">
        <x:f>IF(AND('Manual Data'!O196="N",'Manual Data'!Q196="N"),1,0)</x:f>
        <x:v>0</x:v>
      </x:c>
      <x:c r="AK196" s="25" t="n">
        <x:f>IF(AND('Manual Data'!J196="Y",'Manual Data'!K196="Y"),1,0)</x:f>
        <x:v>1</x:v>
      </x:c>
      <x:c r="AL196" s="25" t="n">
        <x:f>IF(AND('Manual Data'!J196="Y",'Manual Data'!K196="Y",'Manual Data'!L196="Y"),1,0)</x:f>
        <x:v>1</x:v>
      </x:c>
      <x:c r="AM196" s="25" t="n">
        <x:f>IF(AND(D196=1,'Manual Data'!N196="Y"),1,0)</x:f>
        <x:v>0</x:v>
      </x:c>
    </x:row>
    <x:row r="197">
      <x:c r="A197" s="24" t="str">
        <x:f>'Manual Data'!A197</x:f>
        <x:v>193</x:v>
      </x:c>
      <x:c r="B197" s="25" t="str">
        <x:f>'Manual Data'!B197</x:f>
        <x:v>Mixed</x:v>
      </x:c>
      <x:c r="C197" s="25" t="n">
        <x:f>IF(OR('Manual Data'!O197="Y",'Manual Data'!Q197="Y"),1,0)</x:f>
        <x:v>0</x:v>
      </x:c>
      <x:c r="D197" s="25" t="n">
        <x:f>IF(AND('Manual Data'!J197="Y",'Manual Data'!K197="Y",'Manual Data'!L197="Y",'Manual Data'!M197="Y"),1,0)</x:f>
        <x:v>1</x:v>
      </x:c>
      <x:c r="E197" s="25" t="n">
        <x:f>IF(OR('Manual Data'!AS197="Y",'Manual Data'!AT197="Y",'Manual Data'!AU197="Y",'Manual Data'!AV197="Y",'Manual Data'!AW197="Y"),1,0)</x:f>
        <x:v>1</x:v>
      </x:c>
      <x:c r="F197" s="25" t="n">
        <x:f>IF(OR('Manual Data'!AB197="Y",'Manual Data'!AC197="Y",'Manual Data'!AD197="Y",'Manual Data'!AE197="Y",'Manual Data'!AF197="Y"),1,0)</x:f>
        <x:v>1</x:v>
      </x:c>
      <x:c r="G197" s="25" t="n">
        <x:f>IF(OR('Manual Data'!AN197="Y",'Manual Data'!AO197="Y",'Manual Data'!AP197="Y",'Manual Data'!AQ197="Y"),1,0)</x:f>
        <x:v>1</x:v>
      </x:c>
      <x:c r="H197" s="25" t="n">
        <x:f>IF(OR('Manual Data'!R197="Y",'Manual Data'!S197="Y"),1,0)</x:f>
        <x:v>0</x:v>
      </x:c>
      <x:c r="I197" s="25" t="n">
        <x:f>IF(OR('Manual Data'!AO197="Y",'Manual Data'!AT197="Y"),1,0)</x:f>
        <x:v>1</x:v>
      </x:c>
      <x:c r="J197" s="25" t="n">
        <x:f>IF(OR('Manual Data'!AN197="Y",'Manual Data'!AS197="Y"),1,0)</x:f>
        <x:v>0</x:v>
      </x:c>
      <x:c r="K197" s="25" t="n">
        <x:f>IF(AND('Manual Data'!U197="Y",'Manual Data'!T197="Y",'Manual Data'!V197="Y"),1,0)</x:f>
        <x:v>1</x:v>
      </x:c>
      <x:c r="L197" s="25" t="n">
        <x:f>IF(AND('Manual Data'!M197="N",'Manual Data'!L197="N"),1,0)</x:f>
        <x:v>0</x:v>
      </x:c>
      <x:c r="M197" s="25" t="n">
        <x:f>IF(OR('Manual Data'!Y197="Y",'Manual Data'!Z197="Y"),1,0)</x:f>
        <x:v>0</x:v>
      </x:c>
      <x:c r="N197" s="25" t="n">
        <x:f>IF(AND('Manual Data'!H197="Y",'Manual Data'!I197="Y",E197=1),1,0)</x:f>
        <x:v>1</x:v>
      </x:c>
      <x:c r="O197" s="25" t="n">
        <x:f>IF(AND('Manual Data'!H197="Y",D197=1,E197=1),1,0)</x:f>
        <x:v>1</x:v>
      </x:c>
      <x:c r="P197" s="25" t="n">
        <x:f>IF(AND(O197=1,C197=1),1,0)</x:f>
        <x:v>0</x:v>
      </x:c>
      <x:c r="Q197" s="25" t="n">
        <x:f>IF(AND('Manual Data'!B197="Non-surgical",'Manual Data'!I197="Y",C197=1,J197=1,E197=1),1,0)</x:f>
        <x:v>0</x:v>
      </x:c>
      <x:c r="R197" s="25" t="n">
        <x:f>IF(AND(Q197=1,D197=0),1,0)</x:f>
        <x:v>0</x:v>
      </x:c>
      <x:c r="S197" s="25" t="n">
        <x:f>IF(AND(Q197=1,D197=1),1,0)</x:f>
        <x:v>0</x:v>
      </x:c>
      <x:c r="T197" s="25" t="n">
        <x:f>IF(AND(Q197=1,L197=1),1,0)</x:f>
        <x:v>0</x:v>
      </x:c>
      <x:c r="U197" s="25" t="n">
        <x:f>IF(AND(Q197=1,'Manual Data'!T197="N"),1,0)</x:f>
        <x:v>0</x:v>
      </x:c>
      <x:c r="V197" s="25" t="n">
        <x:f>IF(AND(OR('Manual Data'!B197="Surgical",'Manual Data'!B197="Mixed"),'Manual Data'!I197="Y",I197=1,E197=1),1,0)</x:f>
        <x:v>1</x:v>
      </x:c>
      <x:c r="W197" s="25" t="n">
        <x:f>IF(AND(V197=1,H197=0),1,0)</x:f>
        <x:v>1</x:v>
      </x:c>
      <x:c r="X197" s="25" t="n">
        <x:f>IF(AND('Manual Data'!X197="Y",'Manual Data'!G197="N"),1,0)</x:f>
        <x:v>0</x:v>
      </x:c>
      <x:c r="Y197" s="25" t="n">
        <x:f>IF(AND('Manual Data'!U197="Y",'Manual Data'!V197="N"),1,0)</x:f>
        <x:v>0</x:v>
      </x:c>
      <x:c r="Z197" s="25" t="n">
        <x:f>IF('Manual Data'!U197="N",1,0)</x:f>
        <x:v>0</x:v>
      </x:c>
      <x:c r="AA197" s="25" t="n">
        <x:f>IF(AND('Manual Data'!AB197="N",'Manual Data'!AC197="N"),1,0)</x:f>
        <x:v>0</x:v>
      </x:c>
      <x:c r="AB197" s="25" t="n">
        <x:f>IF(AND(D197=1,E197=1),1,0)</x:f>
        <x:v>1</x:v>
      </x:c>
      <x:c r="AC197" s="25" t="n">
        <x:f>IF(AND(D197=0,E197=1),1,0)</x:f>
        <x:v>0</x:v>
      </x:c>
      <x:c r="AD197" s="25" t="n">
        <x:f>IF(AND(D197=1,E197=0),1,0)</x:f>
        <x:v>0</x:v>
      </x:c>
      <x:c r="AE197" s="25" t="n">
        <x:f>IF(AND(D197=0,E197=0),1,0)</x:f>
        <x:v>0</x:v>
      </x:c>
      <x:c r="AF197" s="25" t="n">
        <x:f>IF(AND(H197=1,I197=1),1,0)</x:f>
        <x:v>0</x:v>
      </x:c>
      <x:c r="AG197" s="25" t="n">
        <x:f>IF(AND(H197=0,I197=1),1,0)</x:f>
        <x:v>1</x:v>
      </x:c>
      <x:c r="AH197" s="25" t="n">
        <x:f>IF(AND('Manual Data'!J197="Y",'Manual Data'!M197="N"),1,0)</x:f>
        <x:v>0</x:v>
      </x:c>
      <x:c r="AI197" s="25" t="n">
        <x:f>IF(AND('Manual Data'!J197="Y",'Manual Data'!L197="N"),1,0)</x:f>
        <x:v>0</x:v>
      </x:c>
      <x:c r="AJ197" s="25" t="n">
        <x:f>IF(AND('Manual Data'!O197="N",'Manual Data'!Q197="N"),1,0)</x:f>
        <x:v>1</x:v>
      </x:c>
      <x:c r="AK197" s="25" t="n">
        <x:f>IF(AND('Manual Data'!J197="Y",'Manual Data'!K197="Y"),1,0)</x:f>
        <x:v>1</x:v>
      </x:c>
      <x:c r="AL197" s="25" t="n">
        <x:f>IF(AND('Manual Data'!J197="Y",'Manual Data'!K197="Y",'Manual Data'!L197="Y"),1,0)</x:f>
        <x:v>1</x:v>
      </x:c>
      <x:c r="AM197" s="25" t="n">
        <x:f>IF(AND(D197=1,'Manual Data'!N197="Y"),1,0)</x:f>
        <x:v>1</x:v>
      </x:c>
    </x:row>
    <x:row r="198">
      <x:c r="A198" s="24" t="str">
        <x:f>'Manual Data'!A198</x:f>
        <x:v>194</x:v>
      </x:c>
      <x:c r="B198" s="25" t="str">
        <x:f>'Manual Data'!B198</x:f>
        <x:v>Surgical</x:v>
      </x:c>
      <x:c r="C198" s="25" t="n">
        <x:f>IF(OR('Manual Data'!O198="Y",'Manual Data'!Q198="Y"),1,0)</x:f>
        <x:v>1</x:v>
      </x:c>
      <x:c r="D198" s="25" t="n">
        <x:f>IF(AND('Manual Data'!J198="Y",'Manual Data'!K198="Y",'Manual Data'!L198="Y",'Manual Data'!M198="Y"),1,0)</x:f>
        <x:v>1</x:v>
      </x:c>
      <x:c r="E198" s="25" t="n">
        <x:f>IF(OR('Manual Data'!AS198="Y",'Manual Data'!AT198="Y",'Manual Data'!AU198="Y",'Manual Data'!AV198="Y",'Manual Data'!AW198="Y"),1,0)</x:f>
        <x:v>1</x:v>
      </x:c>
      <x:c r="F198" s="25" t="n">
        <x:f>IF(OR('Manual Data'!AB198="Y",'Manual Data'!AC198="Y",'Manual Data'!AD198="Y",'Manual Data'!AE198="Y",'Manual Data'!AF198="Y"),1,0)</x:f>
        <x:v>1</x:v>
      </x:c>
      <x:c r="G198" s="25" t="n">
        <x:f>IF(OR('Manual Data'!AN198="Y",'Manual Data'!AO198="Y",'Manual Data'!AP198="Y",'Manual Data'!AQ198="Y"),1,0)</x:f>
        <x:v>1</x:v>
      </x:c>
      <x:c r="H198" s="25" t="n">
        <x:f>IF(OR('Manual Data'!R198="Y",'Manual Data'!S198="Y"),1,0)</x:f>
        <x:v>0</x:v>
      </x:c>
      <x:c r="I198" s="25" t="n">
        <x:f>IF(OR('Manual Data'!AO198="Y",'Manual Data'!AT198="Y"),1,0)</x:f>
        <x:v>1</x:v>
      </x:c>
      <x:c r="J198" s="25" t="n">
        <x:f>IF(OR('Manual Data'!AN198="Y",'Manual Data'!AS198="Y"),1,0)</x:f>
        <x:v>0</x:v>
      </x:c>
      <x:c r="K198" s="25" t="n">
        <x:f>IF(AND('Manual Data'!U198="Y",'Manual Data'!T198="Y",'Manual Data'!V198="Y"),1,0)</x:f>
        <x:v>1</x:v>
      </x:c>
      <x:c r="L198" s="25" t="n">
        <x:f>IF(AND('Manual Data'!M198="N",'Manual Data'!L198="N"),1,0)</x:f>
        <x:v>0</x:v>
      </x:c>
      <x:c r="M198" s="25" t="n">
        <x:f>IF(OR('Manual Data'!Y198="Y",'Manual Data'!Z198="Y"),1,0)</x:f>
        <x:v>1</x:v>
      </x:c>
      <x:c r="N198" s="25" t="n">
        <x:f>IF(AND('Manual Data'!H198="Y",'Manual Data'!I198="Y",E198=1),1,0)</x:f>
        <x:v>1</x:v>
      </x:c>
      <x:c r="O198" s="25" t="n">
        <x:f>IF(AND('Manual Data'!H198="Y",D198=1,E198=1),1,0)</x:f>
        <x:v>1</x:v>
      </x:c>
      <x:c r="P198" s="25" t="n">
        <x:f>IF(AND(O198=1,C198=1),1,0)</x:f>
        <x:v>1</x:v>
      </x:c>
      <x:c r="Q198" s="25" t="n">
        <x:f>IF(AND('Manual Data'!B198="Non-surgical",'Manual Data'!I198="Y",C198=1,J198=1,E198=1),1,0)</x:f>
        <x:v>0</x:v>
      </x:c>
      <x:c r="R198" s="25" t="n">
        <x:f>IF(AND(Q198=1,D198=0),1,0)</x:f>
        <x:v>0</x:v>
      </x:c>
      <x:c r="S198" s="25" t="n">
        <x:f>IF(AND(Q198=1,D198=1),1,0)</x:f>
        <x:v>0</x:v>
      </x:c>
      <x:c r="T198" s="25" t="n">
        <x:f>IF(AND(Q198=1,L198=1),1,0)</x:f>
        <x:v>0</x:v>
      </x:c>
      <x:c r="U198" s="25" t="n">
        <x:f>IF(AND(Q198=1,'Manual Data'!T198="N"),1,0)</x:f>
        <x:v>0</x:v>
      </x:c>
      <x:c r="V198" s="25" t="n">
        <x:f>IF(AND(OR('Manual Data'!B198="Surgical",'Manual Data'!B198="Mixed"),'Manual Data'!I198="Y",I198=1,E198=1),1,0)</x:f>
        <x:v>1</x:v>
      </x:c>
      <x:c r="W198" s="25" t="n">
        <x:f>IF(AND(V198=1,H198=0),1,0)</x:f>
        <x:v>1</x:v>
      </x:c>
      <x:c r="X198" s="25" t="n">
        <x:f>IF(AND('Manual Data'!X198="Y",'Manual Data'!G198="N"),1,0)</x:f>
        <x:v>0</x:v>
      </x:c>
      <x:c r="Y198" s="25" t="n">
        <x:f>IF(AND('Manual Data'!U198="Y",'Manual Data'!V198="N"),1,0)</x:f>
        <x:v>0</x:v>
      </x:c>
      <x:c r="Z198" s="25" t="n">
        <x:f>IF('Manual Data'!U198="N",1,0)</x:f>
        <x:v>0</x:v>
      </x:c>
      <x:c r="AA198" s="25" t="n">
        <x:f>IF(AND('Manual Data'!AB198="N",'Manual Data'!AC198="N"),1,0)</x:f>
        <x:v>1</x:v>
      </x:c>
      <x:c r="AB198" s="25" t="n">
        <x:f>IF(AND(D198=1,E198=1),1,0)</x:f>
        <x:v>1</x:v>
      </x:c>
      <x:c r="AC198" s="25" t="n">
        <x:f>IF(AND(D198=0,E198=1),1,0)</x:f>
        <x:v>0</x:v>
      </x:c>
      <x:c r="AD198" s="25" t="n">
        <x:f>IF(AND(D198=1,E198=0),1,0)</x:f>
        <x:v>0</x:v>
      </x:c>
      <x:c r="AE198" s="25" t="n">
        <x:f>IF(AND(D198=0,E198=0),1,0)</x:f>
        <x:v>0</x:v>
      </x:c>
      <x:c r="AF198" s="25" t="n">
        <x:f>IF(AND(H198=1,I198=1),1,0)</x:f>
        <x:v>0</x:v>
      </x:c>
      <x:c r="AG198" s="25" t="n">
        <x:f>IF(AND(H198=0,I198=1),1,0)</x:f>
        <x:v>1</x:v>
      </x:c>
      <x:c r="AH198" s="25" t="n">
        <x:f>IF(AND('Manual Data'!J198="Y",'Manual Data'!M198="N"),1,0)</x:f>
        <x:v>0</x:v>
      </x:c>
      <x:c r="AI198" s="25" t="n">
        <x:f>IF(AND('Manual Data'!J198="Y",'Manual Data'!L198="N"),1,0)</x:f>
        <x:v>0</x:v>
      </x:c>
      <x:c r="AJ198" s="25" t="n">
        <x:f>IF(AND('Manual Data'!O198="N",'Manual Data'!Q198="N"),1,0)</x:f>
        <x:v>0</x:v>
      </x:c>
      <x:c r="AK198" s="25" t="n">
        <x:f>IF(AND('Manual Data'!J198="Y",'Manual Data'!K198="Y"),1,0)</x:f>
        <x:v>1</x:v>
      </x:c>
      <x:c r="AL198" s="25" t="n">
        <x:f>IF(AND('Manual Data'!J198="Y",'Manual Data'!K198="Y",'Manual Data'!L198="Y"),1,0)</x:f>
        <x:v>1</x:v>
      </x:c>
      <x:c r="AM198" s="25" t="n">
        <x:f>IF(AND(D198=1,'Manual Data'!N198="Y"),1,0)</x:f>
        <x:v>1</x:v>
      </x:c>
    </x:row>
    <x:row r="199">
      <x:c r="A199" s="24" t="str">
        <x:f>'Manual Data'!A199</x:f>
        <x:v>195</x:v>
      </x:c>
      <x:c r="B199" s="25" t="str">
        <x:f>'Manual Data'!B199</x:f>
        <x:v>Surgical</x:v>
      </x:c>
      <x:c r="C199" s="25" t="n">
        <x:f>IF(OR('Manual Data'!O199="Y",'Manual Data'!Q199="Y"),1,0)</x:f>
        <x:v>0</x:v>
      </x:c>
      <x:c r="D199" s="25" t="n">
        <x:f>IF(AND('Manual Data'!J199="Y",'Manual Data'!K199="Y",'Manual Data'!L199="Y",'Manual Data'!M199="Y"),1,0)</x:f>
        <x:v>0</x:v>
      </x:c>
      <x:c r="E199" s="25" t="n">
        <x:f>IF(OR('Manual Data'!AS199="Y",'Manual Data'!AT199="Y",'Manual Data'!AU199="Y",'Manual Data'!AV199="Y",'Manual Data'!AW199="Y"),1,0)</x:f>
        <x:v>1</x:v>
      </x:c>
      <x:c r="F199" s="25" t="n">
        <x:f>IF(OR('Manual Data'!AB199="Y",'Manual Data'!AC199="Y",'Manual Data'!AD199="Y",'Manual Data'!AE199="Y",'Manual Data'!AF199="Y"),1,0)</x:f>
        <x:v>1</x:v>
      </x:c>
      <x:c r="G199" s="25" t="n">
        <x:f>IF(OR('Manual Data'!AN199="Y",'Manual Data'!AO199="Y",'Manual Data'!AP199="Y",'Manual Data'!AQ199="Y"),1,0)</x:f>
        <x:v>1</x:v>
      </x:c>
      <x:c r="H199" s="25" t="n">
        <x:f>IF(OR('Manual Data'!R199="Y",'Manual Data'!S199="Y"),1,0)</x:f>
        <x:v>0</x:v>
      </x:c>
      <x:c r="I199" s="25" t="n">
        <x:f>IF(OR('Manual Data'!AO199="Y",'Manual Data'!AT199="Y"),1,0)</x:f>
        <x:v>1</x:v>
      </x:c>
      <x:c r="J199" s="25" t="n">
        <x:f>IF(OR('Manual Data'!AN199="Y",'Manual Data'!AS199="Y"),1,0)</x:f>
        <x:v>0</x:v>
      </x:c>
      <x:c r="K199" s="25" t="n">
        <x:f>IF(AND('Manual Data'!U199="Y",'Manual Data'!T199="Y",'Manual Data'!V199="Y"),1,0)</x:f>
        <x:v>1</x:v>
      </x:c>
      <x:c r="L199" s="25" t="n">
        <x:f>IF(AND('Manual Data'!M199="N",'Manual Data'!L199="N"),1,0)</x:f>
        <x:v>0</x:v>
      </x:c>
      <x:c r="M199" s="25" t="n">
        <x:f>IF(OR('Manual Data'!Y199="Y",'Manual Data'!Z199="Y"),1,0)</x:f>
        <x:v>0</x:v>
      </x:c>
      <x:c r="N199" s="25" t="n">
        <x:f>IF(AND('Manual Data'!H199="Y",'Manual Data'!I199="Y",E199=1),1,0)</x:f>
        <x:v>1</x:v>
      </x:c>
      <x:c r="O199" s="25" t="n">
        <x:f>IF(AND('Manual Data'!H199="Y",D199=1,E199=1),1,0)</x:f>
        <x:v>0</x:v>
      </x:c>
      <x:c r="P199" s="25" t="n">
        <x:f>IF(AND(O199=1,C199=1),1,0)</x:f>
        <x:v>0</x:v>
      </x:c>
      <x:c r="Q199" s="25" t="n">
        <x:f>IF(AND('Manual Data'!B199="Non-surgical",'Manual Data'!I199="Y",C199=1,J199=1,E199=1),1,0)</x:f>
        <x:v>0</x:v>
      </x:c>
      <x:c r="R199" s="25" t="n">
        <x:f>IF(AND(Q199=1,D199=0),1,0)</x:f>
        <x:v>0</x:v>
      </x:c>
      <x:c r="S199" s="25" t="n">
        <x:f>IF(AND(Q199=1,D199=1),1,0)</x:f>
        <x:v>0</x:v>
      </x:c>
      <x:c r="T199" s="25" t="n">
        <x:f>IF(AND(Q199=1,L199=1),1,0)</x:f>
        <x:v>0</x:v>
      </x:c>
      <x:c r="U199" s="25" t="n">
        <x:f>IF(AND(Q199=1,'Manual Data'!T199="N"),1,0)</x:f>
        <x:v>0</x:v>
      </x:c>
      <x:c r="V199" s="25" t="n">
        <x:f>IF(AND(OR('Manual Data'!B199="Surgical",'Manual Data'!B199="Mixed"),'Manual Data'!I199="Y",I199=1,E199=1),1,0)</x:f>
        <x:v>1</x:v>
      </x:c>
      <x:c r="W199" s="25" t="n">
        <x:f>IF(AND(V199=1,H199=0),1,0)</x:f>
        <x:v>1</x:v>
      </x:c>
      <x:c r="X199" s="25" t="n">
        <x:f>IF(AND('Manual Data'!X199="Y",'Manual Data'!G199="N"),1,0)</x:f>
        <x:v>1</x:v>
      </x:c>
      <x:c r="Y199" s="25" t="n">
        <x:f>IF(AND('Manual Data'!U199="Y",'Manual Data'!V199="N"),1,0)</x:f>
        <x:v>0</x:v>
      </x:c>
      <x:c r="Z199" s="25" t="n">
        <x:f>IF('Manual Data'!U199="N",1,0)</x:f>
        <x:v>0</x:v>
      </x:c>
      <x:c r="AA199" s="25" t="n">
        <x:f>IF(AND('Manual Data'!AB199="N",'Manual Data'!AC199="N"),1,0)</x:f>
        <x:v>1</x:v>
      </x:c>
      <x:c r="AB199" s="25" t="n">
        <x:f>IF(AND(D199=1,E199=1),1,0)</x:f>
        <x:v>0</x:v>
      </x:c>
      <x:c r="AC199" s="25" t="n">
        <x:f>IF(AND(D199=0,E199=1),1,0)</x:f>
        <x:v>1</x:v>
      </x:c>
      <x:c r="AD199" s="25" t="n">
        <x:f>IF(AND(D199=1,E199=0),1,0)</x:f>
        <x:v>0</x:v>
      </x:c>
      <x:c r="AE199" s="25" t="n">
        <x:f>IF(AND(D199=0,E199=0),1,0)</x:f>
        <x:v>0</x:v>
      </x:c>
      <x:c r="AF199" s="25" t="n">
        <x:f>IF(AND(H199=1,I199=1),1,0)</x:f>
        <x:v>0</x:v>
      </x:c>
      <x:c r="AG199" s="25" t="n">
        <x:f>IF(AND(H199=0,I199=1),1,0)</x:f>
        <x:v>1</x:v>
      </x:c>
      <x:c r="AH199" s="25" t="n">
        <x:f>IF(AND('Manual Data'!J199="Y",'Manual Data'!M199="N"),1,0)</x:f>
        <x:v>1</x:v>
      </x:c>
      <x:c r="AI199" s="25" t="n">
        <x:f>IF(AND('Manual Data'!J199="Y",'Manual Data'!L199="N"),1,0)</x:f>
        <x:v>0</x:v>
      </x:c>
      <x:c r="AJ199" s="25" t="n">
        <x:f>IF(AND('Manual Data'!O199="N",'Manual Data'!Q199="N"),1,0)</x:f>
        <x:v>1</x:v>
      </x:c>
      <x:c r="AK199" s="25" t="n">
        <x:f>IF(AND('Manual Data'!J199="Y",'Manual Data'!K199="Y"),1,0)</x:f>
        <x:v>1</x:v>
      </x:c>
      <x:c r="AL199" s="25" t="n">
        <x:f>IF(AND('Manual Data'!J199="Y",'Manual Data'!K199="Y",'Manual Data'!L199="Y"),1,0)</x:f>
        <x:v>1</x:v>
      </x:c>
      <x:c r="AM199" s="25" t="n">
        <x:f>IF(AND(D199=1,'Manual Data'!N199="Y"),1,0)</x:f>
        <x:v>0</x:v>
      </x:c>
    </x:row>
    <x:row r="200">
      <x:c r="A200" s="24" t="str">
        <x:f>'Manual Data'!A200</x:f>
        <x:v>196</x:v>
      </x:c>
      <x:c r="B200" s="25" t="str">
        <x:f>'Manual Data'!B200</x:f>
        <x:v>Mixed</x:v>
      </x:c>
      <x:c r="C200" s="25" t="n">
        <x:f>IF(OR('Manual Data'!O200="Y",'Manual Data'!Q200="Y"),1,0)</x:f>
        <x:v>0</x:v>
      </x:c>
      <x:c r="D200" s="25" t="n">
        <x:f>IF(AND('Manual Data'!J200="Y",'Manual Data'!K200="Y",'Manual Data'!L200="Y",'Manual Data'!M200="Y"),1,0)</x:f>
        <x:v>0</x:v>
      </x:c>
      <x:c r="E200" s="25" t="n">
        <x:f>IF(OR('Manual Data'!AS200="Y",'Manual Data'!AT200="Y",'Manual Data'!AU200="Y",'Manual Data'!AV200="Y",'Manual Data'!AW200="Y"),1,0)</x:f>
        <x:v>1</x:v>
      </x:c>
      <x:c r="F200" s="25" t="n">
        <x:f>IF(OR('Manual Data'!AB200="Y",'Manual Data'!AC200="Y",'Manual Data'!AD200="Y",'Manual Data'!AE200="Y",'Manual Data'!AF200="Y"),1,0)</x:f>
        <x:v>1</x:v>
      </x:c>
      <x:c r="G200" s="25" t="n">
        <x:f>IF(OR('Manual Data'!AN200="Y",'Manual Data'!AO200="Y",'Manual Data'!AP200="Y",'Manual Data'!AQ200="Y"),1,0)</x:f>
        <x:v>1</x:v>
      </x:c>
      <x:c r="H200" s="25" t="n">
        <x:f>IF(OR('Manual Data'!R200="Y",'Manual Data'!S200="Y"),1,0)</x:f>
        <x:v>1</x:v>
      </x:c>
      <x:c r="I200" s="25" t="n">
        <x:f>IF(OR('Manual Data'!AO200="Y",'Manual Data'!AT200="Y"),1,0)</x:f>
        <x:v>1</x:v>
      </x:c>
      <x:c r="J200" s="25" t="n">
        <x:f>IF(OR('Manual Data'!AN200="Y",'Manual Data'!AS200="Y"),1,0)</x:f>
        <x:v>0</x:v>
      </x:c>
      <x:c r="K200" s="25" t="n">
        <x:f>IF(AND('Manual Data'!U200="Y",'Manual Data'!T200="Y",'Manual Data'!V200="Y"),1,0)</x:f>
        <x:v>1</x:v>
      </x:c>
      <x:c r="L200" s="25" t="n">
        <x:f>IF(AND('Manual Data'!M200="N",'Manual Data'!L200="N"),1,0)</x:f>
        <x:v>1</x:v>
      </x:c>
      <x:c r="M200" s="25" t="n">
        <x:f>IF(OR('Manual Data'!Y200="Y",'Manual Data'!Z200="Y"),1,0)</x:f>
        <x:v>0</x:v>
      </x:c>
      <x:c r="N200" s="25" t="n">
        <x:f>IF(AND('Manual Data'!H200="Y",'Manual Data'!I200="Y",E200=1),1,0)</x:f>
        <x:v>1</x:v>
      </x:c>
      <x:c r="O200" s="25" t="n">
        <x:f>IF(AND('Manual Data'!H200="Y",D200=1,E200=1),1,0)</x:f>
        <x:v>0</x:v>
      </x:c>
      <x:c r="P200" s="25" t="n">
        <x:f>IF(AND(O200=1,C200=1),1,0)</x:f>
        <x:v>0</x:v>
      </x:c>
      <x:c r="Q200" s="25" t="n">
        <x:f>IF(AND('Manual Data'!B200="Non-surgical",'Manual Data'!I200="Y",C200=1,J200=1,E200=1),1,0)</x:f>
        <x:v>0</x:v>
      </x:c>
      <x:c r="R200" s="25" t="n">
        <x:f>IF(AND(Q200=1,D200=0),1,0)</x:f>
        <x:v>0</x:v>
      </x:c>
      <x:c r="S200" s="25" t="n">
        <x:f>IF(AND(Q200=1,D200=1),1,0)</x:f>
        <x:v>0</x:v>
      </x:c>
      <x:c r="T200" s="25" t="n">
        <x:f>IF(AND(Q200=1,L200=1),1,0)</x:f>
        <x:v>0</x:v>
      </x:c>
      <x:c r="U200" s="25" t="n">
        <x:f>IF(AND(Q200=1,'Manual Data'!T200="N"),1,0)</x:f>
        <x:v>0</x:v>
      </x:c>
      <x:c r="V200" s="25" t="n">
        <x:f>IF(AND(OR('Manual Data'!B200="Surgical",'Manual Data'!B200="Mixed"),'Manual Data'!I200="Y",I200=1,E200=1),1,0)</x:f>
        <x:v>1</x:v>
      </x:c>
      <x:c r="W200" s="25" t="n">
        <x:f>IF(AND(V200=1,H200=0),1,0)</x:f>
        <x:v>0</x:v>
      </x:c>
      <x:c r="X200" s="25" t="n">
        <x:f>IF(AND('Manual Data'!X200="Y",'Manual Data'!G200="N"),1,0)</x:f>
        <x:v>0</x:v>
      </x:c>
      <x:c r="Y200" s="25" t="n">
        <x:f>IF(AND('Manual Data'!U200="Y",'Manual Data'!V200="N"),1,0)</x:f>
        <x:v>0</x:v>
      </x:c>
      <x:c r="Z200" s="25" t="n">
        <x:f>IF('Manual Data'!U200="N",1,0)</x:f>
        <x:v>0</x:v>
      </x:c>
      <x:c r="AA200" s="25" t="n">
        <x:f>IF(AND('Manual Data'!AB200="N",'Manual Data'!AC200="N"),1,0)</x:f>
        <x:v>1</x:v>
      </x:c>
      <x:c r="AB200" s="25" t="n">
        <x:f>IF(AND(D200=1,E200=1),1,0)</x:f>
        <x:v>0</x:v>
      </x:c>
      <x:c r="AC200" s="25" t="n">
        <x:f>IF(AND(D200=0,E200=1),1,0)</x:f>
        <x:v>1</x:v>
      </x:c>
      <x:c r="AD200" s="25" t="n">
        <x:f>IF(AND(D200=1,E200=0),1,0)</x:f>
        <x:v>0</x:v>
      </x:c>
      <x:c r="AE200" s="25" t="n">
        <x:f>IF(AND(D200=0,E200=0),1,0)</x:f>
        <x:v>0</x:v>
      </x:c>
      <x:c r="AF200" s="25" t="n">
        <x:f>IF(AND(H200=1,I200=1),1,0)</x:f>
        <x:v>1</x:v>
      </x:c>
      <x:c r="AG200" s="25" t="n">
        <x:f>IF(AND(H200=0,I200=1),1,0)</x:f>
        <x:v>0</x:v>
      </x:c>
      <x:c r="AH200" s="25" t="n">
        <x:f>IF(AND('Manual Data'!J200="Y",'Manual Data'!M200="N"),1,0)</x:f>
        <x:v>1</x:v>
      </x:c>
      <x:c r="AI200" s="25" t="n">
        <x:f>IF(AND('Manual Data'!J200="Y",'Manual Data'!L200="N"),1,0)</x:f>
        <x:v>1</x:v>
      </x:c>
      <x:c r="AJ200" s="25" t="n">
        <x:f>IF(AND('Manual Data'!O200="N",'Manual Data'!Q200="N"),1,0)</x:f>
        <x:v>1</x:v>
      </x:c>
      <x:c r="AK200" s="25" t="n">
        <x:f>IF(AND('Manual Data'!J200="Y",'Manual Data'!K200="Y"),1,0)</x:f>
        <x:v>0</x:v>
      </x:c>
      <x:c r="AL200" s="25" t="n">
        <x:f>IF(AND('Manual Data'!J200="Y",'Manual Data'!K200="Y",'Manual Data'!L200="Y"),1,0)</x:f>
        <x:v>0</x:v>
      </x:c>
      <x:c r="AM200" s="25" t="n">
        <x:f>IF(AND(D200=1,'Manual Data'!N200="Y"),1,0)</x:f>
        <x:v>0</x:v>
      </x:c>
    </x:row>
    <x:row r="201">
      <x:c r="A201" s="24" t="str">
        <x:f>'Manual Data'!A201</x:f>
        <x:v>197</x:v>
      </x:c>
      <x:c r="B201" s="25" t="str">
        <x:f>'Manual Data'!B201</x:f>
        <x:v>Mixed</x:v>
      </x:c>
      <x:c r="C201" s="25" t="n">
        <x:f>IF(OR('Manual Data'!O201="Y",'Manual Data'!Q201="Y"),1,0)</x:f>
        <x:v>1</x:v>
      </x:c>
      <x:c r="D201" s="25" t="n">
        <x:f>IF(AND('Manual Data'!J201="Y",'Manual Data'!K201="Y",'Manual Data'!L201="Y",'Manual Data'!M201="Y"),1,0)</x:f>
        <x:v>0</x:v>
      </x:c>
      <x:c r="E201" s="25" t="n">
        <x:f>IF(OR('Manual Data'!AS201="Y",'Manual Data'!AT201="Y",'Manual Data'!AU201="Y",'Manual Data'!AV201="Y",'Manual Data'!AW201="Y"),1,0)</x:f>
        <x:v>1</x:v>
      </x:c>
      <x:c r="F201" s="25" t="n">
        <x:f>IF(OR('Manual Data'!AB201="Y",'Manual Data'!AC201="Y",'Manual Data'!AD201="Y",'Manual Data'!AE201="Y",'Manual Data'!AF201="Y"),1,0)</x:f>
        <x:v>1</x:v>
      </x:c>
      <x:c r="G201" s="25" t="n">
        <x:f>IF(OR('Manual Data'!AN201="Y",'Manual Data'!AO201="Y",'Manual Data'!AP201="Y",'Manual Data'!AQ201="Y"),1,0)</x:f>
        <x:v>1</x:v>
      </x:c>
      <x:c r="H201" s="25" t="n">
        <x:f>IF(OR('Manual Data'!R201="Y",'Manual Data'!S201="Y"),1,0)</x:f>
        <x:v>0</x:v>
      </x:c>
      <x:c r="I201" s="25" t="n">
        <x:f>IF(OR('Manual Data'!AO201="Y",'Manual Data'!AT201="Y"),1,0)</x:f>
        <x:v>1</x:v>
      </x:c>
      <x:c r="J201" s="25" t="n">
        <x:f>IF(OR('Manual Data'!AN201="Y",'Manual Data'!AS201="Y"),1,0)</x:f>
        <x:v>0</x:v>
      </x:c>
      <x:c r="K201" s="25" t="n">
        <x:f>IF(AND('Manual Data'!U201="Y",'Manual Data'!T201="Y",'Manual Data'!V201="Y"),1,0)</x:f>
        <x:v>0</x:v>
      </x:c>
      <x:c r="L201" s="25" t="n">
        <x:f>IF(AND('Manual Data'!M201="N",'Manual Data'!L201="N"),1,0)</x:f>
        <x:v>0</x:v>
      </x:c>
      <x:c r="M201" s="25" t="n">
        <x:f>IF(OR('Manual Data'!Y201="Y",'Manual Data'!Z201="Y"),1,0)</x:f>
        <x:v>0</x:v>
      </x:c>
      <x:c r="N201" s="25" t="n">
        <x:f>IF(AND('Manual Data'!H201="Y",'Manual Data'!I201="Y",E201=1),1,0)</x:f>
        <x:v>1</x:v>
      </x:c>
      <x:c r="O201" s="25" t="n">
        <x:f>IF(AND('Manual Data'!H201="Y",D201=1,E201=1),1,0)</x:f>
        <x:v>0</x:v>
      </x:c>
      <x:c r="P201" s="25" t="n">
        <x:f>IF(AND(O201=1,C201=1),1,0)</x:f>
        <x:v>0</x:v>
      </x:c>
      <x:c r="Q201" s="25" t="n">
        <x:f>IF(AND('Manual Data'!B201="Non-surgical",'Manual Data'!I201="Y",C201=1,J201=1,E201=1),1,0)</x:f>
        <x:v>0</x:v>
      </x:c>
      <x:c r="R201" s="25" t="n">
        <x:f>IF(AND(Q201=1,D201=0),1,0)</x:f>
        <x:v>0</x:v>
      </x:c>
      <x:c r="S201" s="25" t="n">
        <x:f>IF(AND(Q201=1,D201=1),1,0)</x:f>
        <x:v>0</x:v>
      </x:c>
      <x:c r="T201" s="25" t="n">
        <x:f>IF(AND(Q201=1,L201=1),1,0)</x:f>
        <x:v>0</x:v>
      </x:c>
      <x:c r="U201" s="25" t="n">
        <x:f>IF(AND(Q201=1,'Manual Data'!T201="N"),1,0)</x:f>
        <x:v>0</x:v>
      </x:c>
      <x:c r="V201" s="25" t="n">
        <x:f>IF(AND(OR('Manual Data'!B201="Surgical",'Manual Data'!B201="Mixed"),'Manual Data'!I201="Y",I201=1,E201=1),1,0)</x:f>
        <x:v>1</x:v>
      </x:c>
      <x:c r="W201" s="25" t="n">
        <x:f>IF(AND(V201=1,H201=0),1,0)</x:f>
        <x:v>1</x:v>
      </x:c>
      <x:c r="X201" s="25" t="n">
        <x:f>IF(AND('Manual Data'!X201="Y",'Manual Data'!G201="N"),1,0)</x:f>
        <x:v>0</x:v>
      </x:c>
      <x:c r="Y201" s="25" t="n">
        <x:f>IF(AND('Manual Data'!U201="Y",'Manual Data'!V201="N"),1,0)</x:f>
        <x:v>0</x:v>
      </x:c>
      <x:c r="Z201" s="25" t="n">
        <x:f>IF('Manual Data'!U201="N",1,0)</x:f>
        <x:v>1</x:v>
      </x:c>
      <x:c r="AA201" s="25" t="n">
        <x:f>IF(AND('Manual Data'!AB201="N",'Manual Data'!AC201="N"),1,0)</x:f>
        <x:v>1</x:v>
      </x:c>
      <x:c r="AB201" s="25" t="n">
        <x:f>IF(AND(D201=1,E201=1),1,0)</x:f>
        <x:v>0</x:v>
      </x:c>
      <x:c r="AC201" s="25" t="n">
        <x:f>IF(AND(D201=0,E201=1),1,0)</x:f>
        <x:v>1</x:v>
      </x:c>
      <x:c r="AD201" s="25" t="n">
        <x:f>IF(AND(D201=1,E201=0),1,0)</x:f>
        <x:v>0</x:v>
      </x:c>
      <x:c r="AE201" s="25" t="n">
        <x:f>IF(AND(D201=0,E201=0),1,0)</x:f>
        <x:v>0</x:v>
      </x:c>
      <x:c r="AF201" s="25" t="n">
        <x:f>IF(AND(H201=1,I201=1),1,0)</x:f>
        <x:v>0</x:v>
      </x:c>
      <x:c r="AG201" s="25" t="n">
        <x:f>IF(AND(H201=0,I201=1),1,0)</x:f>
        <x:v>1</x:v>
      </x:c>
      <x:c r="AH201" s="25" t="n">
        <x:f>IF(AND('Manual Data'!J201="Y",'Manual Data'!M201="N"),1,0)</x:f>
        <x:v>1</x:v>
      </x:c>
      <x:c r="AI201" s="25" t="n">
        <x:f>IF(AND('Manual Data'!J201="Y",'Manual Data'!L201="N"),1,0)</x:f>
        <x:v>0</x:v>
      </x:c>
      <x:c r="AJ201" s="25" t="n">
        <x:f>IF(AND('Manual Data'!O201="N",'Manual Data'!Q201="N"),1,0)</x:f>
        <x:v>0</x:v>
      </x:c>
      <x:c r="AK201" s="25" t="n">
        <x:f>IF(AND('Manual Data'!J201="Y",'Manual Data'!K201="Y"),1,0)</x:f>
        <x:v>1</x:v>
      </x:c>
      <x:c r="AL201" s="25" t="n">
        <x:f>IF(AND('Manual Data'!J201="Y",'Manual Data'!K201="Y",'Manual Data'!L201="Y"),1,0)</x:f>
        <x:v>1</x:v>
      </x:c>
      <x:c r="AM201" s="25" t="n">
        <x:f>IF(AND(D201=1,'Manual Data'!N201="Y"),1,0)</x:f>
        <x:v>0</x:v>
      </x:c>
    </x:row>
    <x:row r="202">
      <x:c r="A202" s="24" t="str">
        <x:f>'Manual Data'!A202</x:f>
        <x:v>198</x:v>
      </x:c>
      <x:c r="B202" s="25" t="str">
        <x:f>'Manual Data'!B202</x:f>
        <x:v>Mixed</x:v>
      </x:c>
      <x:c r="C202" s="25" t="n">
        <x:f>IF(OR('Manual Data'!O202="Y",'Manual Data'!Q202="Y"),1,0)</x:f>
        <x:v>1</x:v>
      </x:c>
      <x:c r="D202" s="25" t="n">
        <x:f>IF(AND('Manual Data'!J202="Y",'Manual Data'!K202="Y",'Manual Data'!L202="Y",'Manual Data'!M202="Y"),1,0)</x:f>
        <x:v>1</x:v>
      </x:c>
      <x:c r="E202" s="25" t="n">
        <x:f>IF(OR('Manual Data'!AS202="Y",'Manual Data'!AT202="Y",'Manual Data'!AU202="Y",'Manual Data'!AV202="Y",'Manual Data'!AW202="Y"),1,0)</x:f>
        <x:v>1</x:v>
      </x:c>
      <x:c r="F202" s="25" t="n">
        <x:f>IF(OR('Manual Data'!AB202="Y",'Manual Data'!AC202="Y",'Manual Data'!AD202="Y",'Manual Data'!AE202="Y",'Manual Data'!AF202="Y"),1,0)</x:f>
        <x:v>1</x:v>
      </x:c>
      <x:c r="G202" s="25" t="n">
        <x:f>IF(OR('Manual Data'!AN202="Y",'Manual Data'!AO202="Y",'Manual Data'!AP202="Y",'Manual Data'!AQ202="Y"),1,0)</x:f>
        <x:v>1</x:v>
      </x:c>
      <x:c r="H202" s="25" t="n">
        <x:f>IF(OR('Manual Data'!R202="Y",'Manual Data'!S202="Y"),1,0)</x:f>
        <x:v>0</x:v>
      </x:c>
      <x:c r="I202" s="25" t="n">
        <x:f>IF(OR('Manual Data'!AO202="Y",'Manual Data'!AT202="Y"),1,0)</x:f>
        <x:v>1</x:v>
      </x:c>
      <x:c r="J202" s="25" t="n">
        <x:f>IF(OR('Manual Data'!AN202="Y",'Manual Data'!AS202="Y"),1,0)</x:f>
        <x:v>0</x:v>
      </x:c>
      <x:c r="K202" s="25" t="n">
        <x:f>IF(AND('Manual Data'!U202="Y",'Manual Data'!T202="Y",'Manual Data'!V202="Y"),1,0)</x:f>
        <x:v>0</x:v>
      </x:c>
      <x:c r="L202" s="25" t="n">
        <x:f>IF(AND('Manual Data'!M202="N",'Manual Data'!L202="N"),1,0)</x:f>
        <x:v>0</x:v>
      </x:c>
      <x:c r="M202" s="25" t="n">
        <x:f>IF(OR('Manual Data'!Y202="Y",'Manual Data'!Z202="Y"),1,0)</x:f>
        <x:v>1</x:v>
      </x:c>
      <x:c r="N202" s="25" t="n">
        <x:f>IF(AND('Manual Data'!H202="Y",'Manual Data'!I202="Y",E202=1),1,0)</x:f>
        <x:v>1</x:v>
      </x:c>
      <x:c r="O202" s="25" t="n">
        <x:f>IF(AND('Manual Data'!H202="Y",D202=1,E202=1),1,0)</x:f>
        <x:v>1</x:v>
      </x:c>
      <x:c r="P202" s="25" t="n">
        <x:f>IF(AND(O202=1,C202=1),1,0)</x:f>
        <x:v>1</x:v>
      </x:c>
      <x:c r="Q202" s="25" t="n">
        <x:f>IF(AND('Manual Data'!B202="Non-surgical",'Manual Data'!I202="Y",C202=1,J202=1,E202=1),1,0)</x:f>
        <x:v>0</x:v>
      </x:c>
      <x:c r="R202" s="25" t="n">
        <x:f>IF(AND(Q202=1,D202=0),1,0)</x:f>
        <x:v>0</x:v>
      </x:c>
      <x:c r="S202" s="25" t="n">
        <x:f>IF(AND(Q202=1,D202=1),1,0)</x:f>
        <x:v>0</x:v>
      </x:c>
      <x:c r="T202" s="25" t="n">
        <x:f>IF(AND(Q202=1,L202=1),1,0)</x:f>
        <x:v>0</x:v>
      </x:c>
      <x:c r="U202" s="25" t="n">
        <x:f>IF(AND(Q202=1,'Manual Data'!T202="N"),1,0)</x:f>
        <x:v>0</x:v>
      </x:c>
      <x:c r="V202" s="25" t="n">
        <x:f>IF(AND(OR('Manual Data'!B202="Surgical",'Manual Data'!B202="Mixed"),'Manual Data'!I202="Y",I202=1,E202=1),1,0)</x:f>
        <x:v>1</x:v>
      </x:c>
      <x:c r="W202" s="25" t="n">
        <x:f>IF(AND(V202=1,H202=0),1,0)</x:f>
        <x:v>1</x:v>
      </x:c>
      <x:c r="X202" s="25" t="n">
        <x:f>IF(AND('Manual Data'!X202="Y",'Manual Data'!G202="N"),1,0)</x:f>
        <x:v>0</x:v>
      </x:c>
      <x:c r="Y202" s="25" t="n">
        <x:f>IF(AND('Manual Data'!U202="Y",'Manual Data'!V202="N"),1,0)</x:f>
        <x:v>0</x:v>
      </x:c>
      <x:c r="Z202" s="25" t="n">
        <x:f>IF('Manual Data'!U202="N",1,0)</x:f>
        <x:v>0</x:v>
      </x:c>
      <x:c r="AA202" s="25" t="n">
        <x:f>IF(AND('Manual Data'!AB202="N",'Manual Data'!AC202="N"),1,0)</x:f>
        <x:v>1</x:v>
      </x:c>
      <x:c r="AB202" s="25" t="n">
        <x:f>IF(AND(D202=1,E202=1),1,0)</x:f>
        <x:v>1</x:v>
      </x:c>
      <x:c r="AC202" s="25" t="n">
        <x:f>IF(AND(D202=0,E202=1),1,0)</x:f>
        <x:v>0</x:v>
      </x:c>
      <x:c r="AD202" s="25" t="n">
        <x:f>IF(AND(D202=1,E202=0),1,0)</x:f>
        <x:v>0</x:v>
      </x:c>
      <x:c r="AE202" s="25" t="n">
        <x:f>IF(AND(D202=0,E202=0),1,0)</x:f>
        <x:v>0</x:v>
      </x:c>
      <x:c r="AF202" s="25" t="n">
        <x:f>IF(AND(H202=1,I202=1),1,0)</x:f>
        <x:v>0</x:v>
      </x:c>
      <x:c r="AG202" s="25" t="n">
        <x:f>IF(AND(H202=0,I202=1),1,0)</x:f>
        <x:v>1</x:v>
      </x:c>
      <x:c r="AH202" s="25" t="n">
        <x:f>IF(AND('Manual Data'!J202="Y",'Manual Data'!M202="N"),1,0)</x:f>
        <x:v>0</x:v>
      </x:c>
      <x:c r="AI202" s="25" t="n">
        <x:f>IF(AND('Manual Data'!J202="Y",'Manual Data'!L202="N"),1,0)</x:f>
        <x:v>0</x:v>
      </x:c>
      <x:c r="AJ202" s="25" t="n">
        <x:f>IF(AND('Manual Data'!O202="N",'Manual Data'!Q202="N"),1,0)</x:f>
        <x:v>0</x:v>
      </x:c>
      <x:c r="AK202" s="25" t="n">
        <x:f>IF(AND('Manual Data'!J202="Y",'Manual Data'!K202="Y"),1,0)</x:f>
        <x:v>1</x:v>
      </x:c>
      <x:c r="AL202" s="25" t="n">
        <x:f>IF(AND('Manual Data'!J202="Y",'Manual Data'!K202="Y",'Manual Data'!L202="Y"),1,0)</x:f>
        <x:v>1</x:v>
      </x:c>
      <x:c r="AM202" s="25" t="n">
        <x:f>IF(AND(D202=1,'Manual Data'!N202="Y"),1,0)</x:f>
        <x:v>1</x:v>
      </x:c>
    </x:row>
    <x:row r="203">
      <x:c r="A203" s="24" t="str">
        <x:f>'Manual Data'!A203</x:f>
        <x:v>199</x:v>
      </x:c>
      <x:c r="B203" s="25" t="str">
        <x:f>'Manual Data'!B203</x:f>
        <x:v>Non-surgical</x:v>
      </x:c>
      <x:c r="C203" s="25" t="n">
        <x:f>IF(OR('Manual Data'!O203="Y",'Manual Data'!Q203="Y"),1,0)</x:f>
        <x:v>1</x:v>
      </x:c>
      <x:c r="D203" s="25" t="n">
        <x:f>IF(AND('Manual Data'!J203="Y",'Manual Data'!K203="Y",'Manual Data'!L203="Y",'Manual Data'!M203="Y"),1,0)</x:f>
        <x:v>1</x:v>
      </x:c>
      <x:c r="E203" s="25" t="n">
        <x:f>IF(OR('Manual Data'!AS203="Y",'Manual Data'!AT203="Y",'Manual Data'!AU203="Y",'Manual Data'!AV203="Y",'Manual Data'!AW203="Y"),1,0)</x:f>
        <x:v>1</x:v>
      </x:c>
      <x:c r="F203" s="25" t="n">
        <x:f>IF(OR('Manual Data'!AB203="Y",'Manual Data'!AC203="Y",'Manual Data'!AD203="Y",'Manual Data'!AE203="Y",'Manual Data'!AF203="Y"),1,0)</x:f>
        <x:v>1</x:v>
      </x:c>
      <x:c r="G203" s="25" t="n">
        <x:f>IF(OR('Manual Data'!AN203="Y",'Manual Data'!AO203="Y",'Manual Data'!AP203="Y",'Manual Data'!AQ203="Y"),1,0)</x:f>
        <x:v>1</x:v>
      </x:c>
      <x:c r="H203" s="25" t="n">
        <x:f>IF(OR('Manual Data'!R203="Y",'Manual Data'!S203="Y"),1,0)</x:f>
        <x:v>0</x:v>
      </x:c>
      <x:c r="I203" s="25" t="n">
        <x:f>IF(OR('Manual Data'!AO203="Y",'Manual Data'!AT203="Y"),1,0)</x:f>
        <x:v>0</x:v>
      </x:c>
      <x:c r="J203" s="25" t="n">
        <x:f>IF(OR('Manual Data'!AN203="Y",'Manual Data'!AS203="Y"),1,0)</x:f>
        <x:v>0</x:v>
      </x:c>
      <x:c r="K203" s="25" t="n">
        <x:f>IF(AND('Manual Data'!U203="Y",'Manual Data'!T203="Y",'Manual Data'!V203="Y"),1,0)</x:f>
        <x:v>1</x:v>
      </x:c>
      <x:c r="L203" s="25" t="n">
        <x:f>IF(AND('Manual Data'!M203="N",'Manual Data'!L203="N"),1,0)</x:f>
        <x:v>0</x:v>
      </x:c>
      <x:c r="M203" s="25" t="n">
        <x:f>IF(OR('Manual Data'!Y203="Y",'Manual Data'!Z203="Y"),1,0)</x:f>
        <x:v>0</x:v>
      </x:c>
      <x:c r="N203" s="25" t="n">
        <x:f>IF(AND('Manual Data'!H203="Y",'Manual Data'!I203="Y",E203=1),1,0)</x:f>
        <x:v>0</x:v>
      </x:c>
      <x:c r="O203" s="25" t="n">
        <x:f>IF(AND('Manual Data'!H203="Y",D203=1,E203=1),1,0)</x:f>
        <x:v>0</x:v>
      </x:c>
      <x:c r="P203" s="25" t="n">
        <x:f>IF(AND(O203=1,C203=1),1,0)</x:f>
        <x:v>0</x:v>
      </x:c>
      <x:c r="Q203" s="25" t="n">
        <x:f>IF(AND('Manual Data'!B203="Non-surgical",'Manual Data'!I203="Y",C203=1,J203=1,E203=1),1,0)</x:f>
        <x:v>0</x:v>
      </x:c>
      <x:c r="R203" s="25" t="n">
        <x:f>IF(AND(Q203=1,D203=0),1,0)</x:f>
        <x:v>0</x:v>
      </x:c>
      <x:c r="S203" s="25" t="n">
        <x:f>IF(AND(Q203=1,D203=1),1,0)</x:f>
        <x:v>0</x:v>
      </x:c>
      <x:c r="T203" s="25" t="n">
        <x:f>IF(AND(Q203=1,L203=1),1,0)</x:f>
        <x:v>0</x:v>
      </x:c>
      <x:c r="U203" s="25" t="n">
        <x:f>IF(AND(Q203=1,'Manual Data'!T203="N"),1,0)</x:f>
        <x:v>0</x:v>
      </x:c>
      <x:c r="V203" s="25" t="n">
        <x:f>IF(AND(OR('Manual Data'!B203="Surgical",'Manual Data'!B203="Mixed"),'Manual Data'!I203="Y",I203=1,E203=1),1,0)</x:f>
        <x:v>0</x:v>
      </x:c>
      <x:c r="W203" s="25" t="n">
        <x:f>IF(AND(V203=1,H203=0),1,0)</x:f>
        <x:v>0</x:v>
      </x:c>
      <x:c r="X203" s="25" t="n">
        <x:f>IF(AND('Manual Data'!X203="Y",'Manual Data'!G203="N"),1,0)</x:f>
        <x:v>1</x:v>
      </x:c>
      <x:c r="Y203" s="25" t="n">
        <x:f>IF(AND('Manual Data'!U203="Y",'Manual Data'!V203="N"),1,0)</x:f>
        <x:v>0</x:v>
      </x:c>
      <x:c r="Z203" s="25" t="n">
        <x:f>IF('Manual Data'!U203="N",1,0)</x:f>
        <x:v>0</x:v>
      </x:c>
      <x:c r="AA203" s="25" t="n">
        <x:f>IF(AND('Manual Data'!AB203="N",'Manual Data'!AC203="N"),1,0)</x:f>
        <x:v>0</x:v>
      </x:c>
      <x:c r="AB203" s="25" t="n">
        <x:f>IF(AND(D203=1,E203=1),1,0)</x:f>
        <x:v>1</x:v>
      </x:c>
      <x:c r="AC203" s="25" t="n">
        <x:f>IF(AND(D203=0,E203=1),1,0)</x:f>
        <x:v>0</x:v>
      </x:c>
      <x:c r="AD203" s="25" t="n">
        <x:f>IF(AND(D203=1,E203=0),1,0)</x:f>
        <x:v>0</x:v>
      </x:c>
      <x:c r="AE203" s="25" t="n">
        <x:f>IF(AND(D203=0,E203=0),1,0)</x:f>
        <x:v>0</x:v>
      </x:c>
      <x:c r="AF203" s="25" t="n">
        <x:f>IF(AND(H203=1,I203=1),1,0)</x:f>
        <x:v>0</x:v>
      </x:c>
      <x:c r="AG203" s="25" t="n">
        <x:f>IF(AND(H203=0,I203=1),1,0)</x:f>
        <x:v>0</x:v>
      </x:c>
      <x:c r="AH203" s="25" t="n">
        <x:f>IF(AND('Manual Data'!J203="Y",'Manual Data'!M203="N"),1,0)</x:f>
        <x:v>0</x:v>
      </x:c>
      <x:c r="AI203" s="25" t="n">
        <x:f>IF(AND('Manual Data'!J203="Y",'Manual Data'!L203="N"),1,0)</x:f>
        <x:v>0</x:v>
      </x:c>
      <x:c r="AJ203" s="25" t="n">
        <x:f>IF(AND('Manual Data'!O203="N",'Manual Data'!Q203="N"),1,0)</x:f>
        <x:v>0</x:v>
      </x:c>
      <x:c r="AK203" s="25" t="n">
        <x:f>IF(AND('Manual Data'!J203="Y",'Manual Data'!K203="Y"),1,0)</x:f>
        <x:v>1</x:v>
      </x:c>
      <x:c r="AL203" s="25" t="n">
        <x:f>IF(AND('Manual Data'!J203="Y",'Manual Data'!K203="Y",'Manual Data'!L203="Y"),1,0)</x:f>
        <x:v>1</x:v>
      </x:c>
      <x:c r="AM203" s="25" t="n">
        <x:f>IF(AND(D203=1,'Manual Data'!N203="Y"),1,0)</x:f>
        <x:v>0</x:v>
      </x:c>
    </x:row>
    <x:row r="204">
      <x:c r="A204" s="26" t="str">
        <x:f>'Manual Data'!A204</x:f>
        <x:v>200</x:v>
      </x:c>
      <x:c r="B204" s="27" t="str">
        <x:f>'Manual Data'!B204</x:f>
        <x:v>Mixed</x:v>
      </x:c>
      <x:c r="C204" s="27" t="n">
        <x:f>IF(OR('Manual Data'!O204="Y",'Manual Data'!Q204="Y"),1,0)</x:f>
        <x:v>0</x:v>
      </x:c>
      <x:c r="D204" s="27" t="n">
        <x:f>IF(AND('Manual Data'!J204="Y",'Manual Data'!K204="Y",'Manual Data'!L204="Y",'Manual Data'!M204="Y"),1,0)</x:f>
        <x:v>0</x:v>
      </x:c>
      <x:c r="E204" s="27" t="n">
        <x:f>IF(OR('Manual Data'!AS204="Y",'Manual Data'!AT204="Y",'Manual Data'!AU204="Y",'Manual Data'!AV204="Y",'Manual Data'!AW204="Y"),1,0)</x:f>
        <x:v>1</x:v>
      </x:c>
      <x:c r="F204" s="27" t="n">
        <x:f>IF(OR('Manual Data'!AB204="Y",'Manual Data'!AC204="Y",'Manual Data'!AD204="Y",'Manual Data'!AE204="Y",'Manual Data'!AF204="Y"),1,0)</x:f>
        <x:v>1</x:v>
      </x:c>
      <x:c r="G204" s="27" t="n">
        <x:f>IF(OR('Manual Data'!AN204="Y",'Manual Data'!AO204="Y",'Manual Data'!AP204="Y",'Manual Data'!AQ204="Y"),1,0)</x:f>
        <x:v>1</x:v>
      </x:c>
      <x:c r="H204" s="27" t="n">
        <x:f>IF(OR('Manual Data'!R204="Y",'Manual Data'!S204="Y"),1,0)</x:f>
        <x:v>0</x:v>
      </x:c>
      <x:c r="I204" s="27" t="n">
        <x:f>IF(OR('Manual Data'!AO204="Y",'Manual Data'!AT204="Y"),1,0)</x:f>
        <x:v>1</x:v>
      </x:c>
      <x:c r="J204" s="27" t="n">
        <x:f>IF(OR('Manual Data'!AN204="Y",'Manual Data'!AS204="Y"),1,0)</x:f>
        <x:v>1</x:v>
      </x:c>
      <x:c r="K204" s="27" t="n">
        <x:f>IF(AND('Manual Data'!U204="Y",'Manual Data'!T204="Y",'Manual Data'!V204="Y"),1,0)</x:f>
        <x:v>1</x:v>
      </x:c>
      <x:c r="L204" s="27" t="n">
        <x:f>IF(AND('Manual Data'!M204="N",'Manual Data'!L204="N"),1,0)</x:f>
        <x:v>1</x:v>
      </x:c>
      <x:c r="M204" s="27" t="n">
        <x:f>IF(OR('Manual Data'!Y204="Y",'Manual Data'!Z204="Y"),1,0)</x:f>
        <x:v>0</x:v>
      </x:c>
      <x:c r="N204" s="27" t="n">
        <x:f>IF(AND('Manual Data'!H204="Y",'Manual Data'!I204="Y",E204=1),1,0)</x:f>
        <x:v>1</x:v>
      </x:c>
      <x:c r="O204" s="27" t="n">
        <x:f>IF(AND('Manual Data'!H204="Y",D204=1,E204=1),1,0)</x:f>
        <x:v>0</x:v>
      </x:c>
      <x:c r="P204" s="27" t="n">
        <x:f>IF(AND(O204=1,C204=1),1,0)</x:f>
        <x:v>0</x:v>
      </x:c>
      <x:c r="Q204" s="27" t="n">
        <x:f>IF(AND('Manual Data'!B204="Non-surgical",'Manual Data'!I204="Y",C204=1,J204=1,E204=1),1,0)</x:f>
        <x:v>0</x:v>
      </x:c>
      <x:c r="R204" s="27" t="n">
        <x:f>IF(AND(Q204=1,D204=0),1,0)</x:f>
        <x:v>0</x:v>
      </x:c>
      <x:c r="S204" s="27" t="n">
        <x:f>IF(AND(Q204=1,D204=1),1,0)</x:f>
        <x:v>0</x:v>
      </x:c>
      <x:c r="T204" s="27" t="n">
        <x:f>IF(AND(Q204=1,L204=1),1,0)</x:f>
        <x:v>0</x:v>
      </x:c>
      <x:c r="U204" s="27" t="n">
        <x:f>IF(AND(Q204=1,'Manual Data'!T204="N"),1,0)</x:f>
        <x:v>0</x:v>
      </x:c>
      <x:c r="V204" s="27" t="n">
        <x:f>IF(AND(OR('Manual Data'!B204="Surgical",'Manual Data'!B204="Mixed"),'Manual Data'!I204="Y",I204=1,E204=1),1,0)</x:f>
        <x:v>1</x:v>
      </x:c>
      <x:c r="W204" s="27" t="n">
        <x:f>IF(AND(V204=1,H204=0),1,0)</x:f>
        <x:v>1</x:v>
      </x:c>
      <x:c r="X204" s="27" t="n">
        <x:f>IF(AND('Manual Data'!X204="Y",'Manual Data'!G204="N"),1,0)</x:f>
        <x:v>1</x:v>
      </x:c>
      <x:c r="Y204" s="27" t="n">
        <x:f>IF(AND('Manual Data'!U204="Y",'Manual Data'!V204="N"),1,0)</x:f>
        <x:v>0</x:v>
      </x:c>
      <x:c r="Z204" s="27" t="n">
        <x:f>IF('Manual Data'!U204="N",1,0)</x:f>
        <x:v>0</x:v>
      </x:c>
      <x:c r="AA204" s="27" t="n">
        <x:f>IF(AND('Manual Data'!AB204="N",'Manual Data'!AC204="N"),1,0)</x:f>
        <x:v>1</x:v>
      </x:c>
      <x:c r="AB204" s="27" t="n">
        <x:f>IF(AND(D204=1,E204=1),1,0)</x:f>
        <x:v>0</x:v>
      </x:c>
      <x:c r="AC204" s="27" t="n">
        <x:f>IF(AND(D204=0,E204=1),1,0)</x:f>
        <x:v>1</x:v>
      </x:c>
      <x:c r="AD204" s="27" t="n">
        <x:f>IF(AND(D204=1,E204=0),1,0)</x:f>
        <x:v>0</x:v>
      </x:c>
      <x:c r="AE204" s="27" t="n">
        <x:f>IF(AND(D204=0,E204=0),1,0)</x:f>
        <x:v>0</x:v>
      </x:c>
      <x:c r="AF204" s="27" t="n">
        <x:f>IF(AND(H204=1,I204=1),1,0)</x:f>
        <x:v>0</x:v>
      </x:c>
      <x:c r="AG204" s="27" t="n">
        <x:f>IF(AND(H204=0,I204=1),1,0)</x:f>
        <x:v>1</x:v>
      </x:c>
      <x:c r="AH204" s="27" t="n">
        <x:f>IF(AND('Manual Data'!J204="Y",'Manual Data'!M204="N"),1,0)</x:f>
        <x:v>1</x:v>
      </x:c>
      <x:c r="AI204" s="27" t="n">
        <x:f>IF(AND('Manual Data'!J204="Y",'Manual Data'!L204="N"),1,0)</x:f>
        <x:v>1</x:v>
      </x:c>
      <x:c r="AJ204" s="27" t="n">
        <x:f>IF(AND('Manual Data'!O204="N",'Manual Data'!Q204="N"),1,0)</x:f>
        <x:v>1</x:v>
      </x:c>
      <x:c r="AK204" s="27" t="n">
        <x:f>IF(AND('Manual Data'!J204="Y",'Manual Data'!K204="Y"),1,0)</x:f>
        <x:v>1</x:v>
      </x:c>
      <x:c r="AL204" s="27" t="n">
        <x:f>IF(AND('Manual Data'!J204="Y",'Manual Data'!K204="Y",'Manual Data'!L204="Y"),1,0)</x:f>
        <x:v>0</x:v>
      </x:c>
      <x:c r="AM204" s="27" t="n">
        <x:f>IF(AND(D204=1,'Manual Data'!N204="Y"),1,0)</x:f>
        <x:v>0</x:v>
      </x:c>
    </x:row>
  </x:sheetData>
  <x:mergeCells>
    <x:mergeCell ref="A1:AM1"/>
    <x:mergeCell ref="A2:AM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6" hidden="0" customWidth="1"/>
    <x:col min="3" max="3" width="20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  <x:col min="42" max="42" width="17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</x:cols>
  <x:sheetData>
    <x:row r="1" ht="30" customHeight="1">
      <x:c r="A1" s="3" t="str">
        <x:v>De-identified Manual Audit Data</x:v>
      </x:c>
      <x:c r="B1" s="3" t="str">
        <x:v>De-identified Manual Audit Data</x:v>
      </x:c>
      <x:c r="C1" s="3" t="str">
        <x:v>De-identified Manual Audit Data</x:v>
      </x:c>
      <x:c r="D1" s="3" t="str">
        <x:v>De-identified Manual Audit Data</x:v>
      </x:c>
      <x:c r="E1" s="3" t="str">
        <x:v>De-identified Manual Audit Data</x:v>
      </x:c>
      <x:c r="F1" s="3" t="str">
        <x:v>De-identified Manual Audit Data</x:v>
      </x:c>
      <x:c r="G1" s="3" t="str">
        <x:v>De-identified Manual Audit Data</x:v>
      </x:c>
      <x:c r="H1" s="3" t="str">
        <x:v>De-identified Manual Audit Data</x:v>
      </x:c>
      <x:c r="I1" s="3" t="str">
        <x:v>De-identified Manual Audit Data</x:v>
      </x:c>
      <x:c r="J1" s="3" t="str">
        <x:v>De-identified Manual Audit Data</x:v>
      </x:c>
      <x:c r="K1" s="3" t="str">
        <x:v>De-identified Manual Audit Data</x:v>
      </x:c>
      <x:c r="L1" s="3" t="str">
        <x:v>De-identified Manual Audit Data</x:v>
      </x:c>
      <x:c r="M1" s="3" t="str">
        <x:v>De-identified Manual Audit Data</x:v>
      </x:c>
      <x:c r="N1" s="3" t="str">
        <x:v>De-identified Manual Audit Data</x:v>
      </x:c>
      <x:c r="O1" s="3" t="str">
        <x:v>De-identified Manual Audit Data</x:v>
      </x:c>
      <x:c r="P1" s="3" t="str">
        <x:v>De-identified Manual Audit Data</x:v>
      </x:c>
      <x:c r="Q1" s="3" t="str">
        <x:v>De-identified Manual Audit Data</x:v>
      </x:c>
      <x:c r="R1" s="3" t="str">
        <x:v>De-identified Manual Audit Data</x:v>
      </x:c>
      <x:c r="S1" s="3" t="str">
        <x:v>De-identified Manual Audit Data</x:v>
      </x:c>
      <x:c r="T1" s="3" t="str">
        <x:v>De-identified Manual Audit Data</x:v>
      </x:c>
      <x:c r="U1" s="3" t="str">
        <x:v>De-identified Manual Audit Data</x:v>
      </x:c>
      <x:c r="V1" s="3" t="str">
        <x:v>De-identified Manual Audit Data</x:v>
      </x:c>
      <x:c r="W1" s="3" t="str">
        <x:v>De-identified Manual Audit Data</x:v>
      </x:c>
      <x:c r="X1" s="3" t="str">
        <x:v>De-identified Manual Audit Data</x:v>
      </x:c>
      <x:c r="Y1" s="3" t="str">
        <x:v>De-identified Manual Audit Data</x:v>
      </x:c>
      <x:c r="Z1" s="3" t="str">
        <x:v>De-identified Manual Audit Data</x:v>
      </x:c>
      <x:c r="AA1" s="3" t="str">
        <x:v>De-identified Manual Audit Data</x:v>
      </x:c>
      <x:c r="AB1" s="3" t="str">
        <x:v>De-identified Manual Audit Data</x:v>
      </x:c>
      <x:c r="AC1" s="3" t="str">
        <x:v>De-identified Manual Audit Data</x:v>
      </x:c>
      <x:c r="AD1" s="3" t="str">
        <x:v>De-identified Manual Audit Data</x:v>
      </x:c>
      <x:c r="AE1" s="3" t="str">
        <x:v>De-identified Manual Audit Data</x:v>
      </x:c>
      <x:c r="AF1" s="3" t="str">
        <x:v>De-identified Manual Audit Data</x:v>
      </x:c>
      <x:c r="AG1" s="3" t="str">
        <x:v>De-identified Manual Audit Data</x:v>
      </x:c>
      <x:c r="AH1" s="3" t="str">
        <x:v>De-identified Manual Audit Data</x:v>
      </x:c>
      <x:c r="AI1" s="3" t="str">
        <x:v>De-identified Manual Audit Data</x:v>
      </x:c>
      <x:c r="AJ1" s="3" t="str">
        <x:v>De-identified Manual Audit Data</x:v>
      </x:c>
      <x:c r="AK1" s="3" t="str">
        <x:v>De-identified Manual Audit Data</x:v>
      </x:c>
      <x:c r="AL1" s="3" t="str">
        <x:v>De-identified Manual Audit Data</x:v>
      </x:c>
      <x:c r="AM1" s="3" t="str">
        <x:v>De-identified Manual Audit Data</x:v>
      </x:c>
      <x:c r="AN1" s="3" t="str">
        <x:v>De-identified Manual Audit Data</x:v>
      </x:c>
      <x:c r="AO1" s="3" t="str">
        <x:v>De-identified Manual Audit Data</x:v>
      </x:c>
      <x:c r="AP1" s="3" t="str">
        <x:v>De-identified Manual Audit Data</x:v>
      </x:c>
      <x:c r="AQ1" s="3" t="str">
        <x:v>De-identified Manual Audit Data</x:v>
      </x:c>
      <x:c r="AR1" s="3" t="str">
        <x:v>De-identified Manual Audit Data</x:v>
      </x:c>
      <x:c r="AS1" s="3" t="str">
        <x:v>De-identified Manual Audit Data</x:v>
      </x:c>
      <x:c r="AT1" s="3" t="str">
        <x:v>De-identified Manual Audit Data</x:v>
      </x:c>
      <x:c r="AU1" s="3" t="str">
        <x:v>De-identified Manual Audit Data</x:v>
      </x:c>
      <x:c r="AV1" s="3" t="str">
        <x:v>De-identified Manual Audit Data</x:v>
      </x:c>
      <x:c r="AW1" s="3" t="str">
        <x:v>De-identified Manual Audit Data</x:v>
      </x:c>
      <x:c r="AX1" s="3" t="str">
        <x:v>De-identified Manual Audit Data</x:v>
      </x:c>
    </x:row>
    <x:row r="2">
      <x:c r="A2" s="6" t="str">
        <x:v>One row per website. Clinic/domain identifiers and identifying evidence fields are excluded. Audit 004 includes the documented credential correction.</x:v>
      </x:c>
    </x:row>
    <x:row r="4" ht="34" customHeight="1">
      <x:c r="A4" s="11" t="str">
        <x:v>audit_id</x:v>
      </x:c>
      <x:c r="B4" s="11" t="str">
        <x:v>clinic_type</x:v>
      </x:c>
      <x:c r="C4" s="11" t="str">
        <x:v>selected_user_scenario</x:v>
      </x:c>
      <x:c r="D4" s="11" t="str">
        <x:v>treatments_procedures_listed</x:v>
      </x:c>
      <x:c r="E4" s="11" t="str">
        <x:v>practitioner_info_present</x:v>
      </x:c>
      <x:c r="F4" s="11" t="str">
        <x:v>general_location_present</x:v>
      </x:c>
      <x:c r="G4" s="11" t="str">
        <x:v>opening_hours_present</x:v>
      </x:c>
      <x:c r="H4" s="11" t="str">
        <x:v>concern_options_found</x:v>
      </x:c>
      <x:c r="I4" s="11" t="str">
        <x:v>dedicated_service_page</x:v>
      </x:c>
      <x:c r="J4" s="11" t="str">
        <x:v>treatment_explanation</x:v>
      </x:c>
      <x:c r="K4" s="11" t="str">
        <x:v>downtime_recovery</x:v>
      </x:c>
      <x:c r="L4" s="11" t="str">
        <x:v>suitability_contraindications</x:v>
      </x:c>
      <x:c r="M4" s="11" t="str">
        <x:v>risks_side_effects</x:v>
      </x:c>
      <x:c r="N4" s="11" t="str">
        <x:v>result_examples</x:v>
      </x:c>
      <x:c r="O4" s="11" t="str">
        <x:v>price_on_site</x:v>
      </x:c>
      <x:c r="P4" s="11" t="str">
        <x:v>price_format</x:v>
      </x:c>
      <x:c r="Q4" s="11" t="str">
        <x:v>price_booking_flow_only</x:v>
      </x:c>
      <x:c r="R4" s="11" t="str">
        <x:v>consultation_price</x:v>
      </x:c>
      <x:c r="S4" s="11" t="str">
        <x:v>first_consultation_process</x:v>
      </x:c>
      <x:c r="T4" s="11" t="str">
        <x:v>practitioner_identifiable_selected_service</x:v>
      </x:c>
      <x:c r="U4" s="11" t="str">
        <x:v>practitioner_named</x:v>
      </x:c>
      <x:c r="V4" s="11" t="str">
        <x:v>professional_registration_or_credential_shown</x:v>
      </x:c>
      <x:c r="W4" s="11" t="str">
        <x:v>saturday_answer_found</x:v>
      </x:c>
      <x:c r="X4" s="11" t="str">
        <x:v>address_location_found</x:v>
      </x:c>
      <x:c r="Y4" s="11" t="str">
        <x:v>parking_information_found</x:v>
      </x:c>
      <x:c r="Z4" s="11" t="str">
        <x:v>public_transport_information_found</x:v>
      </x:c>
      <x:c r="AA4" s="11" t="str">
        <x:v>finance_information_found</x:v>
      </x:c>
      <x:c r="AB4" s="11" t="str">
        <x:v>website_chat_present</x:v>
      </x:c>
      <x:c r="AC4" s="11" t="str">
        <x:v>whatsapp_present</x:v>
      </x:c>
      <x:c r="AD4" s="11" t="str">
        <x:v>email_present</x:v>
      </x:c>
      <x:c r="AE4" s="11" t="str">
        <x:v>contact_form_present</x:v>
      </x:c>
      <x:c r="AF4" s="11" t="str">
        <x:v>phone_present</x:v>
      </x:c>
      <x:c r="AG4" s="11" t="str">
        <x:v>chat_name_required</x:v>
      </x:c>
      <x:c r="AH4" s="11" t="str">
        <x:v>chat_email_required</x:v>
      </x:c>
      <x:c r="AI4" s="11" t="str">
        <x:v>chat_phone_required</x:v>
      </x:c>
      <x:c r="AJ4" s="11" t="str">
        <x:v>chat_allows_no_details</x:v>
      </x:c>
      <x:c r="AK4" s="11" t="str">
        <x:v>widget_explicitly_automated</x:v>
      </x:c>
      <x:c r="AL4" s="11" t="str">
        <x:v>automated_chat_outcome</x:v>
      </x:c>
      <x:c r="AM4" s="11" t="str">
        <x:v>strict_question_first_access</x:v>
      </x:c>
      <x:c r="AN4" s="11" t="str">
        <x:v>global_online_booking</x:v>
      </x:c>
      <x:c r="AO4" s="11" t="str">
        <x:v>global_consultation_request</x:v>
      </x:c>
      <x:c r="AP4" s="11" t="str">
        <x:v>global_callback_request</x:v>
      </x:c>
      <x:c r="AQ4" s="11" t="str">
        <x:v>global_whatsapp_next_step</x:v>
      </x:c>
      <x:c r="AR4" s="11" t="str">
        <x:v>global_phone_next_step</x:v>
      </x:c>
      <x:c r="AS4" s="11" t="str">
        <x:v>selected_page_online_booking</x:v>
      </x:c>
      <x:c r="AT4" s="11" t="str">
        <x:v>selected_page_consultation_request</x:v>
      </x:c>
      <x:c r="AU4" s="11" t="str">
        <x:v>selected_page_callback_request</x:v>
      </x:c>
      <x:c r="AV4" s="11" t="str">
        <x:v>selected_page_contact_form</x:v>
      </x:c>
      <x:c r="AW4" s="11" t="str">
        <x:v>selected_page_phone</x:v>
      </x:c>
      <x:c r="AX4" s="11" t="str">
        <x:v>chat_response_appeared_automated</x:v>
      </x:c>
    </x:row>
    <x:row r="5">
      <x:c r="A5" s="22" t="str">
        <x:v>001</x:v>
      </x:c>
      <x:c r="B5" s="23" t="str">
        <x:v>Mixed</x:v>
      </x:c>
      <x:c r="C5" s="23" t="str">
        <x:v>breast</x:v>
      </x:c>
      <x:c r="D5" s="23" t="str">
        <x:v>Y</x:v>
      </x:c>
      <x:c r="E5" s="23" t="str">
        <x:v>Y</x:v>
      </x:c>
      <x:c r="F5" s="23" t="str">
        <x:v>Y</x:v>
      </x:c>
      <x:c r="G5" s="23" t="str">
        <x:v>Y</x:v>
      </x:c>
      <x:c r="H5" s="23" t="str">
        <x:v>N</x:v>
      </x:c>
      <x:c r="I5" s="23" t="str">
        <x:v>Y</x:v>
      </x:c>
      <x:c r="J5" s="23" t="str">
        <x:v>Y</x:v>
      </x:c>
      <x:c r="K5" s="23" t="str">
        <x:v>N</x:v>
      </x:c>
      <x:c r="L5" s="23" t="str">
        <x:v>N</x:v>
      </x:c>
      <x:c r="M5" s="23" t="str">
        <x:v>Y</x:v>
      </x:c>
      <x:c r="N5" s="23" t="str">
        <x:v>Y</x:v>
      </x:c>
      <x:c r="O5" s="23" t="str">
        <x:v>N</x:v>
      </x:c>
      <x:c r="P5" s="23" t="str">
        <x:v>N/A</x:v>
      </x:c>
      <x:c r="Q5" s="23" t="str">
        <x:v>N</x:v>
      </x:c>
      <x:c r="R5" s="23" t="str">
        <x:v>N</x:v>
      </x:c>
      <x:c r="S5" s="23" t="str">
        <x:v>N</x:v>
      </x:c>
      <x:c r="T5" s="23" t="str">
        <x:v>N</x:v>
      </x:c>
      <x:c r="U5" s="23" t="str">
        <x:v>Y</x:v>
      </x:c>
      <x:c r="V5" s="23" t="str">
        <x:v>Y</x:v>
      </x:c>
      <x:c r="W5" s="23" t="str">
        <x:v>Y</x:v>
      </x:c>
      <x:c r="X5" s="23" t="str">
        <x:v>Y</x:v>
      </x:c>
      <x:c r="Y5" s="23" t="str">
        <x:v>N</x:v>
      </x:c>
      <x:c r="Z5" s="23" t="str">
        <x:v>N</x:v>
      </x:c>
      <x:c r="AA5" s="23" t="str">
        <x:v>N</x:v>
      </x:c>
      <x:c r="AB5" s="23" t="str">
        <x:v>N</x:v>
      </x:c>
      <x:c r="AC5" s="23" t="str">
        <x:v>N</x:v>
      </x:c>
      <x:c r="AD5" s="23" t="str">
        <x:v>Y</x:v>
      </x:c>
      <x:c r="AE5" s="23" t="str">
        <x:v>Y</x:v>
      </x:c>
      <x:c r="AF5" s="23" t="str">
        <x:v>Y</x:v>
      </x:c>
      <x:c r="AG5" s="23" t="str">
        <x:v>N/A</x:v>
      </x:c>
      <x:c r="AH5" s="23" t="str">
        <x:v>N/A</x:v>
      </x:c>
      <x:c r="AI5" s="23" t="str">
        <x:v>N/A</x:v>
      </x:c>
      <x:c r="AJ5" s="23" t="str">
        <x:v>N/A</x:v>
      </x:c>
      <x:c r="AK5" s="23" t="str">
        <x:v>N/A</x:v>
      </x:c>
      <x:c r="AL5" s="23" t="str">
        <x:v>N/A</x:v>
      </x:c>
      <x:c r="AM5" s="23" t="str">
        <x:v>N</x:v>
      </x:c>
      <x:c r="AN5" s="23" t="str">
        <x:v>N</x:v>
      </x:c>
      <x:c r="AO5" s="23" t="str">
        <x:v>Y</x:v>
      </x:c>
      <x:c r="AP5" s="23" t="str">
        <x:v>N</x:v>
      </x:c>
      <x:c r="AQ5" s="23" t="str">
        <x:v>N</x:v>
      </x:c>
      <x:c r="AR5" s="23" t="str">
        <x:v>Y</x:v>
      </x:c>
      <x:c r="AS5" s="23" t="str">
        <x:v>N</x:v>
      </x:c>
      <x:c r="AT5" s="23" t="str">
        <x:v>N</x:v>
      </x:c>
      <x:c r="AU5" s="23" t="str">
        <x:v>N</x:v>
      </x:c>
      <x:c r="AV5" s="23" t="str">
        <x:v>N</x:v>
      </x:c>
      <x:c r="AW5" s="23" t="str">
        <x:v>N</x:v>
      </x:c>
      <x:c r="AX5" s="23" t="str">
        <x:v>N/A</x:v>
      </x:c>
    </x:row>
    <x:row r="6">
      <x:c r="A6" s="24" t="str">
        <x:v>002</x:v>
      </x:c>
      <x:c r="B6" s="25" t="str">
        <x:v>Non-surgical</x:v>
      </x:c>
      <x:c r="C6" s="25" t="str">
        <x:v>wrinkles</x:v>
      </x:c>
      <x:c r="D6" s="25" t="str">
        <x:v>Y</x:v>
      </x:c>
      <x:c r="E6" s="25" t="str">
        <x:v>Y</x:v>
      </x:c>
      <x:c r="F6" s="25" t="str">
        <x:v>Y</x:v>
      </x:c>
      <x:c r="G6" s="25" t="str">
        <x:v>Y</x:v>
      </x:c>
      <x:c r="H6" s="25" t="str">
        <x:v>Y</x:v>
      </x:c>
      <x:c r="I6" s="25" t="str">
        <x:v>Y</x:v>
      </x:c>
      <x:c r="J6" s="25" t="str">
        <x:v>Y</x:v>
      </x:c>
      <x:c r="K6" s="25" t="str">
        <x:v>Y</x:v>
      </x:c>
      <x:c r="L6" s="25" t="str">
        <x:v>Y</x:v>
      </x:c>
      <x:c r="M6" s="25" t="str">
        <x:v>Y</x:v>
      </x:c>
      <x:c r="N6" s="25" t="str">
        <x:v>Y</x:v>
      </x:c>
      <x:c r="O6" s="25" t="str">
        <x:v>Y</x:v>
      </x:c>
      <x:c r="P6" s="25" t="str">
        <x:v>Exact</x:v>
      </x:c>
      <x:c r="Q6" s="25" t="str">
        <x:v>N</x:v>
      </x:c>
      <x:c r="R6" s="25" t="str">
        <x:v>Y</x:v>
      </x:c>
      <x:c r="S6" s="25" t="str">
        <x:v>Y</x:v>
      </x:c>
      <x:c r="T6" s="25" t="str">
        <x:v>Y</x:v>
      </x:c>
      <x:c r="U6" s="25" t="str">
        <x:v>Y</x:v>
      </x:c>
      <x:c r="V6" s="25" t="str">
        <x:v>Y</x:v>
      </x:c>
      <x:c r="W6" s="25" t="str">
        <x:v>Y</x:v>
      </x:c>
      <x:c r="X6" s="25" t="str">
        <x:v>Y</x:v>
      </x:c>
      <x:c r="Y6" s="25" t="str">
        <x:v>Y</x:v>
      </x:c>
      <x:c r="Z6" s="25" t="str">
        <x:v>Y</x:v>
      </x:c>
      <x:c r="AA6" s="25" t="str">
        <x:v>N</x:v>
      </x:c>
      <x:c r="AB6" s="25" t="str">
        <x:v>N</x:v>
      </x:c>
      <x:c r="AC6" s="25" t="str">
        <x:v>Y</x:v>
      </x:c>
      <x:c r="AD6" s="25" t="str">
        <x:v>Y</x:v>
      </x:c>
      <x:c r="AE6" s="25" t="str">
        <x:v>Y</x:v>
      </x:c>
      <x:c r="AF6" s="25" t="str">
        <x:v>Y</x:v>
      </x:c>
      <x:c r="AG6" s="25" t="str">
        <x:v>N/A</x:v>
      </x:c>
      <x:c r="AH6" s="25" t="str">
        <x:v>N/A</x:v>
      </x:c>
      <x:c r="AI6" s="25" t="str">
        <x:v>N/A</x:v>
      </x:c>
      <x:c r="AJ6" s="25" t="str">
        <x:v>N/A</x:v>
      </x:c>
      <x:c r="AK6" s="25" t="str">
        <x:v>N/A</x:v>
      </x:c>
      <x:c r="AL6" s="25" t="str">
        <x:v>N/A</x:v>
      </x:c>
      <x:c r="AM6" s="25" t="str">
        <x:v>N</x:v>
      </x:c>
      <x:c r="AN6" s="25" t="str">
        <x:v>Y</x:v>
      </x:c>
      <x:c r="AO6" s="25" t="str">
        <x:v>Y</x:v>
      </x:c>
      <x:c r="AP6" s="25" t="str">
        <x:v>N</x:v>
      </x:c>
      <x:c r="AQ6" s="25" t="str">
        <x:v>Y</x:v>
      </x:c>
      <x:c r="AR6" s="25" t="str">
        <x:v>Y</x:v>
      </x:c>
      <x:c r="AS6" s="25" t="str">
        <x:v>Y</x:v>
      </x:c>
      <x:c r="AT6" s="25" t="str">
        <x:v>Y</x:v>
      </x:c>
      <x:c r="AU6" s="25" t="str">
        <x:v>N</x:v>
      </x:c>
      <x:c r="AV6" s="25" t="str">
        <x:v>Y</x:v>
      </x:c>
      <x:c r="AW6" s="25" t="str">
        <x:v>Y</x:v>
      </x:c>
      <x:c r="AX6" s="25" t="str">
        <x:v>N/A</x:v>
      </x:c>
    </x:row>
    <x:row r="7">
      <x:c r="A7" s="24" t="str">
        <x:v>003</x:v>
      </x:c>
      <x:c r="B7" s="25" t="str">
        <x:v>Non-surgical</x:v>
      </x:c>
      <x:c r="C7" s="25" t="str">
        <x:v>wrinkles</x:v>
      </x:c>
      <x:c r="D7" s="25" t="str">
        <x:v>Y</x:v>
      </x:c>
      <x:c r="E7" s="25" t="str">
        <x:v>Y</x:v>
      </x:c>
      <x:c r="F7" s="25" t="str">
        <x:v>Y</x:v>
      </x:c>
      <x:c r="G7" s="25" t="str">
        <x:v>Y</x:v>
      </x:c>
      <x:c r="H7" s="25" t="str">
        <x:v>Y</x:v>
      </x:c>
      <x:c r="I7" s="25" t="str">
        <x:v>Y</x:v>
      </x:c>
      <x:c r="J7" s="25" t="str">
        <x:v>Y</x:v>
      </x:c>
      <x:c r="K7" s="25" t="str">
        <x:v>Y</x:v>
      </x:c>
      <x:c r="L7" s="25" t="str">
        <x:v>N</x:v>
      </x:c>
      <x:c r="M7" s="25" t="str">
        <x:v>N</x:v>
      </x:c>
      <x:c r="N7" s="25" t="str">
        <x:v>N</x:v>
      </x:c>
      <x:c r="O7" s="25" t="str">
        <x:v>Y</x:v>
      </x:c>
      <x:c r="P7" s="25" t="str">
        <x:v>Exact</x:v>
      </x:c>
      <x:c r="Q7" s="25" t="str">
        <x:v>N</x:v>
      </x:c>
      <x:c r="R7" s="25" t="str">
        <x:v>N</x:v>
      </x:c>
      <x:c r="S7" s="25" t="str">
        <x:v>N</x:v>
      </x:c>
      <x:c r="T7" s="25" t="str">
        <x:v>Y</x:v>
      </x:c>
      <x:c r="U7" s="25" t="str">
        <x:v>Y</x:v>
      </x:c>
      <x:c r="V7" s="25" t="str">
        <x:v>Y</x:v>
      </x:c>
      <x:c r="W7" s="25" t="str">
        <x:v>Y</x:v>
      </x:c>
      <x:c r="X7" s="25" t="str">
        <x:v>Y</x:v>
      </x:c>
      <x:c r="Y7" s="25" t="str">
        <x:v>Y</x:v>
      </x:c>
      <x:c r="Z7" s="25" t="str">
        <x:v>Y</x:v>
      </x:c>
      <x:c r="AA7" s="25" t="str">
        <x:v>N</x:v>
      </x:c>
      <x:c r="AB7" s="25" t="str">
        <x:v>N</x:v>
      </x:c>
      <x:c r="AC7" s="25" t="str">
        <x:v>N</x:v>
      </x:c>
      <x:c r="AD7" s="25" t="str">
        <x:v>Y</x:v>
      </x:c>
      <x:c r="AE7" s="25" t="str">
        <x:v>Y</x:v>
      </x:c>
      <x:c r="AF7" s="25" t="str">
        <x:v>Y</x:v>
      </x:c>
      <x:c r="AG7" s="25" t="str">
        <x:v>N/A</x:v>
      </x:c>
      <x:c r="AH7" s="25" t="str">
        <x:v>N/A</x:v>
      </x:c>
      <x:c r="AI7" s="25" t="str">
        <x:v>N/A</x:v>
      </x:c>
      <x:c r="AJ7" s="25" t="str">
        <x:v>N/A</x:v>
      </x:c>
      <x:c r="AK7" s="25" t="str">
        <x:v>N/A</x:v>
      </x:c>
      <x:c r="AL7" s="25" t="str">
        <x:v>N/A</x:v>
      </x:c>
      <x:c r="AM7" s="25" t="str">
        <x:v>N</x:v>
      </x:c>
      <x:c r="AN7" s="25" t="str">
        <x:v>N</x:v>
      </x:c>
      <x:c r="AO7" s="25" t="str">
        <x:v>Y</x:v>
      </x:c>
      <x:c r="AP7" s="25" t="str">
        <x:v>Y</x:v>
      </x:c>
      <x:c r="AQ7" s="25" t="str">
        <x:v>N</x:v>
      </x:c>
      <x:c r="AR7" s="25" t="str">
        <x:v>Y</x:v>
      </x:c>
      <x:c r="AS7" s="25" t="str">
        <x:v>N</x:v>
      </x:c>
      <x:c r="AT7" s="25" t="str">
        <x:v>N</x:v>
      </x:c>
      <x:c r="AU7" s="25" t="str">
        <x:v>Y</x:v>
      </x:c>
      <x:c r="AV7" s="25" t="str">
        <x:v>Y</x:v>
      </x:c>
      <x:c r="AW7" s="25" t="str">
        <x:v>Y</x:v>
      </x:c>
      <x:c r="AX7" s="25" t="str">
        <x:v>N/A</x:v>
      </x:c>
    </x:row>
    <x:row r="8">
      <x:c r="A8" s="24" t="str">
        <x:v>004</x:v>
      </x:c>
      <x:c r="B8" s="25" t="str">
        <x:v>Non-surgical</x:v>
      </x:c>
      <x:c r="C8" s="25" t="str">
        <x:v>wrinkles</x:v>
      </x:c>
      <x:c r="D8" s="25" t="str">
        <x:v>Y</x:v>
      </x:c>
      <x:c r="E8" s="25" t="str">
        <x:v>Y</x:v>
      </x:c>
      <x:c r="F8" s="25" t="str">
        <x:v>Y</x:v>
      </x:c>
      <x:c r="G8" s="25" t="str">
        <x:v>N</x:v>
      </x:c>
      <x:c r="H8" s="25" t="str">
        <x:v>N</x:v>
      </x:c>
      <x:c r="I8" s="25" t="str">
        <x:v>N</x:v>
      </x:c>
      <x:c r="J8" s="25" t="str">
        <x:v>N</x:v>
      </x:c>
      <x:c r="K8" s="25" t="str">
        <x:v>N</x:v>
      </x:c>
      <x:c r="L8" s="25" t="str">
        <x:v>N</x:v>
      </x:c>
      <x:c r="M8" s="25" t="str">
        <x:v>N</x:v>
      </x:c>
      <x:c r="N8" s="25" t="str">
        <x:v>N</x:v>
      </x:c>
      <x:c r="O8" s="25" t="str">
        <x:v>Y</x:v>
      </x:c>
      <x:c r="P8" s="25" t="str">
        <x:v>Exact</x:v>
      </x:c>
      <x:c r="Q8" s="25" t="str">
        <x:v>N</x:v>
      </x:c>
      <x:c r="R8" s="25" t="str">
        <x:v>Y</x:v>
      </x:c>
      <x:c r="S8" s="25" t="str">
        <x:v>Y</x:v>
      </x:c>
      <x:c r="T8" s="25" t="str">
        <x:v>Y</x:v>
      </x:c>
      <x:c r="U8" s="25" t="str">
        <x:v>Y</x:v>
      </x:c>
      <x:c r="V8" s="25" t="str">
        <x:v>N</x:v>
      </x:c>
      <x:c r="W8" s="25" t="str">
        <x:v>N</x:v>
      </x:c>
      <x:c r="X8" s="25" t="str">
        <x:v>Y</x:v>
      </x:c>
      <x:c r="Y8" s="25" t="str">
        <x:v>N</x:v>
      </x:c>
      <x:c r="Z8" s="25" t="str">
        <x:v>N</x:v>
      </x:c>
      <x:c r="AA8" s="25" t="str">
        <x:v>N</x:v>
      </x:c>
      <x:c r="AB8" s="25" t="str">
        <x:v>Y</x:v>
      </x:c>
      <x:c r="AC8" s="25" t="str">
        <x:v>N</x:v>
      </x:c>
      <x:c r="AD8" s="25" t="str">
        <x:v>Y</x:v>
      </x:c>
      <x:c r="AE8" s="25" t="str">
        <x:v>Y</x:v>
      </x:c>
      <x:c r="AF8" s="25" t="str">
        <x:v>N</x:v>
      </x:c>
      <x:c r="AG8" s="25" t="str">
        <x:v>N</x:v>
      </x:c>
      <x:c r="AH8" s="25" t="str">
        <x:v>N</x:v>
      </x:c>
      <x:c r="AI8" s="25" t="str">
        <x:v>N</x:v>
      </x:c>
      <x:c r="AJ8" s="25" t="str">
        <x:v>Y</x:v>
      </x:c>
      <x:c r="AK8" s="25" t="str">
        <x:v>Y</x:v>
      </x:c>
      <x:c r="AL8" s="25" t="str">
        <x:v>Incorrect</x:v>
      </x:c>
      <x:c r="AM8" s="25" t="str">
        <x:v>Y</x:v>
      </x:c>
      <x:c r="AN8" s="25" t="str">
        <x:v>Y</x:v>
      </x:c>
      <x:c r="AO8" s="25" t="str">
        <x:v>N</x:v>
      </x:c>
      <x:c r="AP8" s="25" t="str">
        <x:v>N</x:v>
      </x:c>
      <x:c r="AQ8" s="25" t="str">
        <x:v>N</x:v>
      </x:c>
      <x:c r="AR8" s="25" t="str">
        <x:v>N</x:v>
      </x:c>
      <x:c r="AS8" s="25" t="str">
        <x:v>Y</x:v>
      </x:c>
      <x:c r="AT8" s="25" t="str">
        <x:v>N</x:v>
      </x:c>
      <x:c r="AU8" s="25" t="str">
        <x:v>N</x:v>
      </x:c>
      <x:c r="AV8" s="25" t="str">
        <x:v>N</x:v>
      </x:c>
      <x:c r="AW8" s="25" t="str">
        <x:v>N</x:v>
      </x:c>
      <x:c r="AX8" s="25" t="str">
        <x:v>Y</x:v>
      </x:c>
    </x:row>
    <x:row r="9">
      <x:c r="A9" s="24" t="str">
        <x:v>005</x:v>
      </x:c>
      <x:c r="B9" s="25" t="str">
        <x:v>Non-surgical</x:v>
      </x:c>
      <x:c r="C9" s="25" t="str">
        <x:v>wrinkles</x:v>
      </x:c>
      <x:c r="D9" s="25" t="str">
        <x:v>Y</x:v>
      </x:c>
      <x:c r="E9" s="25" t="str">
        <x:v>Y</x:v>
      </x:c>
      <x:c r="F9" s="25" t="str">
        <x:v>Y</x:v>
      </x:c>
      <x:c r="G9" s="25" t="str">
        <x:v>N</x:v>
      </x:c>
      <x:c r="H9" s="25" t="str">
        <x:v>Y</x:v>
      </x:c>
      <x:c r="I9" s="25" t="str">
        <x:v>Y</x:v>
      </x:c>
      <x:c r="J9" s="25" t="str">
        <x:v>Y</x:v>
      </x:c>
      <x:c r="K9" s="25" t="str">
        <x:v>Y</x:v>
      </x:c>
      <x:c r="L9" s="25" t="str">
        <x:v>N</x:v>
      </x:c>
      <x:c r="M9" s="25" t="str">
        <x:v>N</x:v>
      </x:c>
      <x:c r="N9" s="25" t="str">
        <x:v>Y</x:v>
      </x:c>
      <x:c r="O9" s="25" t="str">
        <x:v>Y</x:v>
      </x:c>
      <x:c r="P9" s="25" t="str">
        <x:v>Exact</x:v>
      </x:c>
      <x:c r="Q9" s="25" t="str">
        <x:v>N</x:v>
      </x:c>
      <x:c r="R9" s="25" t="str">
        <x:v>Y</x:v>
      </x:c>
      <x:c r="S9" s="25" t="str">
        <x:v>N</x:v>
      </x:c>
      <x:c r="T9" s="25" t="str">
        <x:v>Y</x:v>
      </x:c>
      <x:c r="U9" s="25" t="str">
        <x:v>Y</x:v>
      </x:c>
      <x:c r="V9" s="25" t="str">
        <x:v>Y</x:v>
      </x:c>
      <x:c r="W9" s="25" t="str">
        <x:v>Y</x:v>
      </x:c>
      <x:c r="X9" s="25" t="str">
        <x:v>Y</x:v>
      </x:c>
      <x:c r="Y9" s="25" t="str">
        <x:v>N</x:v>
      </x:c>
      <x:c r="Z9" s="25" t="str">
        <x:v>N</x:v>
      </x:c>
      <x:c r="AA9" s="25" t="str">
        <x:v>N</x:v>
      </x:c>
      <x:c r="AB9" s="25" t="str">
        <x:v>N</x:v>
      </x:c>
      <x:c r="AC9" s="25" t="str">
        <x:v>N</x:v>
      </x:c>
      <x:c r="AD9" s="25" t="str">
        <x:v>Y</x:v>
      </x:c>
      <x:c r="AE9" s="25" t="str">
        <x:v>N</x:v>
      </x:c>
      <x:c r="AF9" s="25" t="str">
        <x:v>Y</x:v>
      </x:c>
      <x:c r="AG9" s="25" t="str">
        <x:v>N/A</x:v>
      </x:c>
      <x:c r="AH9" s="25" t="str">
        <x:v>N/A</x:v>
      </x:c>
      <x:c r="AI9" s="25" t="str">
        <x:v>N/A</x:v>
      </x:c>
      <x:c r="AJ9" s="25" t="str">
        <x:v>N/A</x:v>
      </x:c>
      <x:c r="AK9" s="25" t="str">
        <x:v>N/A</x:v>
      </x:c>
      <x:c r="AL9" s="25" t="str">
        <x:v>N/A</x:v>
      </x:c>
      <x:c r="AM9" s="25" t="str">
        <x:v>N</x:v>
      </x:c>
      <x:c r="AN9" s="25" t="str">
        <x:v>Y</x:v>
      </x:c>
      <x:c r="AO9" s="25" t="str">
        <x:v>N</x:v>
      </x:c>
      <x:c r="AP9" s="25" t="str">
        <x:v>N</x:v>
      </x:c>
      <x:c r="AQ9" s="25" t="str">
        <x:v>N</x:v>
      </x:c>
      <x:c r="AR9" s="25" t="str">
        <x:v>Y</x:v>
      </x:c>
      <x:c r="AS9" s="25" t="str">
        <x:v>Y</x:v>
      </x:c>
      <x:c r="AT9" s="25" t="str">
        <x:v>N</x:v>
      </x:c>
      <x:c r="AU9" s="25" t="str">
        <x:v>N</x:v>
      </x:c>
      <x:c r="AV9" s="25" t="str">
        <x:v>N</x:v>
      </x:c>
      <x:c r="AW9" s="25" t="str">
        <x:v>N</x:v>
      </x:c>
      <x:c r="AX9" s="25" t="str">
        <x:v>N/A</x:v>
      </x:c>
    </x:row>
    <x:row r="10">
      <x:c r="A10" s="24" t="str">
        <x:v>006</x:v>
      </x:c>
      <x:c r="B10" s="25" t="str">
        <x:v>Mixed</x:v>
      </x:c>
      <x:c r="C10" s="25" t="str">
        <x:v>breast</x:v>
      </x:c>
      <x:c r="D10" s="25" t="str">
        <x:v>Y</x:v>
      </x:c>
      <x:c r="E10" s="25" t="str">
        <x:v>Y</x:v>
      </x:c>
      <x:c r="F10" s="25" t="str">
        <x:v>Y</x:v>
      </x:c>
      <x:c r="G10" s="25" t="str">
        <x:v>N</x:v>
      </x:c>
      <x:c r="H10" s="25" t="str">
        <x:v>Y</x:v>
      </x:c>
      <x:c r="I10" s="25" t="str">
        <x:v>Y</x:v>
      </x:c>
      <x:c r="J10" s="25" t="str">
        <x:v>Y</x:v>
      </x:c>
      <x:c r="K10" s="25" t="str">
        <x:v>Y</x:v>
      </x:c>
      <x:c r="L10" s="25" t="str">
        <x:v>Y</x:v>
      </x:c>
      <x:c r="M10" s="25" t="str">
        <x:v>Y</x:v>
      </x:c>
      <x:c r="N10" s="25" t="str">
        <x:v>Y</x:v>
      </x:c>
      <x:c r="O10" s="25" t="str">
        <x:v>N</x:v>
      </x:c>
      <x:c r="P10" s="25" t="str">
        <x:v>N/A</x:v>
      </x:c>
      <x:c r="Q10" s="25" t="str">
        <x:v>N</x:v>
      </x:c>
      <x:c r="R10" s="25" t="str">
        <x:v>N</x:v>
      </x:c>
      <x:c r="S10" s="25" t="str">
        <x:v>N</x:v>
      </x:c>
      <x:c r="T10" s="25" t="str">
        <x:v>Y</x:v>
      </x:c>
      <x:c r="U10" s="25" t="str">
        <x:v>Y</x:v>
      </x:c>
      <x:c r="V10" s="25" t="str">
        <x:v>Y</x:v>
      </x:c>
      <x:c r="W10" s="25" t="str">
        <x:v>Y</x:v>
      </x:c>
      <x:c r="X10" s="25" t="str">
        <x:v>N</x:v>
      </x:c>
      <x:c r="Y10" s="25" t="str">
        <x:v>N</x:v>
      </x:c>
      <x:c r="Z10" s="25" t="str">
        <x:v>N</x:v>
      </x:c>
      <x:c r="AA10" s="25" t="str">
        <x:v>N</x:v>
      </x:c>
      <x:c r="AB10" s="25" t="str">
        <x:v>N</x:v>
      </x:c>
      <x:c r="AC10" s="25" t="str">
        <x:v>N</x:v>
      </x:c>
      <x:c r="AD10" s="25" t="str">
        <x:v>Y</x:v>
      </x:c>
      <x:c r="AE10" s="25" t="str">
        <x:v>Y</x:v>
      </x:c>
      <x:c r="AF10" s="25" t="str">
        <x:v>Y</x:v>
      </x:c>
      <x:c r="AG10" s="25" t="str">
        <x:v>N/A</x:v>
      </x:c>
      <x:c r="AH10" s="25" t="str">
        <x:v>N/A</x:v>
      </x:c>
      <x:c r="AI10" s="25" t="str">
        <x:v>N/A</x:v>
      </x:c>
      <x:c r="AJ10" s="25" t="str">
        <x:v>N/A</x:v>
      </x:c>
      <x:c r="AK10" s="25" t="str">
        <x:v>N/A</x:v>
      </x:c>
      <x:c r="AL10" s="25" t="str">
        <x:v>N/A</x:v>
      </x:c>
      <x:c r="AM10" s="25" t="str">
        <x:v>N</x:v>
      </x:c>
      <x:c r="AN10" s="25" t="str">
        <x:v>N</x:v>
      </x:c>
      <x:c r="AO10" s="25" t="str">
        <x:v>Y</x:v>
      </x:c>
      <x:c r="AP10" s="25" t="str">
        <x:v>N</x:v>
      </x:c>
      <x:c r="AQ10" s="25" t="str">
        <x:v>N</x:v>
      </x:c>
      <x:c r="AR10" s="25" t="str">
        <x:v>Y</x:v>
      </x:c>
      <x:c r="AS10" s="25" t="str">
        <x:v>Y</x:v>
      </x:c>
      <x:c r="AT10" s="25" t="str">
        <x:v>N</x:v>
      </x:c>
      <x:c r="AU10" s="25" t="str">
        <x:v>N</x:v>
      </x:c>
      <x:c r="AV10" s="25" t="str">
        <x:v>Y</x:v>
      </x:c>
      <x:c r="AW10" s="25" t="str">
        <x:v>N</x:v>
      </x:c>
      <x:c r="AX10" s="25" t="str">
        <x:v>N/A</x:v>
      </x:c>
    </x:row>
    <x:row r="11">
      <x:c r="A11" s="24" t="str">
        <x:v>007</x:v>
      </x:c>
      <x:c r="B11" s="25" t="str">
        <x:v>Surgical</x:v>
      </x:c>
      <x:c r="C11" s="25" t="str">
        <x:v>breast</x:v>
      </x:c>
      <x:c r="D11" s="25" t="str">
        <x:v>Y</x:v>
      </x:c>
      <x:c r="E11" s="25" t="str">
        <x:v>Y</x:v>
      </x:c>
      <x:c r="F11" s="25" t="str">
        <x:v>Y</x:v>
      </x:c>
      <x:c r="G11" s="25" t="str">
        <x:v>Y</x:v>
      </x:c>
      <x:c r="H11" s="25" t="str">
        <x:v>Y</x:v>
      </x:c>
      <x:c r="I11" s="25" t="str">
        <x:v>Y</x:v>
      </x:c>
      <x:c r="J11" s="25" t="str">
        <x:v>Y</x:v>
      </x:c>
      <x:c r="K11" s="25" t="str">
        <x:v>Y</x:v>
      </x:c>
      <x:c r="L11" s="25" t="str">
        <x:v>Y</x:v>
      </x:c>
      <x:c r="M11" s="25" t="str">
        <x:v>Y</x:v>
      </x:c>
      <x:c r="N11" s="25" t="str">
        <x:v>Y</x:v>
      </x:c>
      <x:c r="O11" s="25" t="str">
        <x:v>N</x:v>
      </x:c>
      <x:c r="P11" s="25" t="str">
        <x:v>N/A</x:v>
      </x:c>
      <x:c r="Q11" s="25" t="str">
        <x:v>N</x:v>
      </x:c>
      <x:c r="R11" s="25" t="str">
        <x:v>N</x:v>
      </x:c>
      <x:c r="S11" s="25" t="str">
        <x:v>N</x:v>
      </x:c>
      <x:c r="T11" s="25" t="str">
        <x:v>N</x:v>
      </x:c>
      <x:c r="U11" s="25" t="str">
        <x:v>Y</x:v>
      </x:c>
      <x:c r="V11" s="25" t="str">
        <x:v>Y</x:v>
      </x:c>
      <x:c r="W11" s="25" t="str">
        <x:v>Y</x:v>
      </x:c>
      <x:c r="X11" s="25" t="str">
        <x:v>Y</x:v>
      </x:c>
      <x:c r="Y11" s="25" t="str">
        <x:v>N</x:v>
      </x:c>
      <x:c r="Z11" s="25" t="str">
        <x:v>N</x:v>
      </x:c>
      <x:c r="AA11" s="25" t="str">
        <x:v>N</x:v>
      </x:c>
      <x:c r="AB11" s="25" t="str">
        <x:v>N</x:v>
      </x:c>
      <x:c r="AC11" s="25" t="str">
        <x:v>Y</x:v>
      </x:c>
      <x:c r="AD11" s="25" t="str">
        <x:v>Y</x:v>
      </x:c>
      <x:c r="AE11" s="25" t="str">
        <x:v>Y</x:v>
      </x:c>
      <x:c r="AF11" s="25" t="str">
        <x:v>Y</x:v>
      </x:c>
      <x:c r="AG11" s="25" t="str">
        <x:v>N/A</x:v>
      </x:c>
      <x:c r="AH11" s="25" t="str">
        <x:v>N/A</x:v>
      </x:c>
      <x:c r="AI11" s="25" t="str">
        <x:v>N/A</x:v>
      </x:c>
      <x:c r="AJ11" s="25" t="str">
        <x:v>N/A</x:v>
      </x:c>
      <x:c r="AK11" s="25" t="str">
        <x:v>N/A</x:v>
      </x:c>
      <x:c r="AL11" s="25" t="str">
        <x:v>N/A</x:v>
      </x:c>
      <x:c r="AM11" s="25" t="str">
        <x:v>N</x:v>
      </x:c>
      <x:c r="AN11" s="25" t="str">
        <x:v>N</x:v>
      </x:c>
      <x:c r="AO11" s="25" t="str">
        <x:v>Y</x:v>
      </x:c>
      <x:c r="AP11" s="25" t="str">
        <x:v>Y</x:v>
      </x:c>
      <x:c r="AQ11" s="25" t="str">
        <x:v>Y</x:v>
      </x:c>
      <x:c r="AR11" s="25" t="str">
        <x:v>Y</x:v>
      </x:c>
      <x:c r="AS11" s="25" t="str">
        <x:v>Y</x:v>
      </x:c>
      <x:c r="AT11" s="25" t="str">
        <x:v>Y</x:v>
      </x:c>
      <x:c r="AU11" s="25" t="str">
        <x:v>Y</x:v>
      </x:c>
      <x:c r="AV11" s="25" t="str">
        <x:v>Y</x:v>
      </x:c>
      <x:c r="AW11" s="25" t="str">
        <x:v>Y</x:v>
      </x:c>
      <x:c r="AX11" s="25" t="str">
        <x:v>N/A</x:v>
      </x:c>
    </x:row>
    <x:row r="12">
      <x:c r="A12" s="24" t="str">
        <x:v>008</x:v>
      </x:c>
      <x:c r="B12" s="25" t="str">
        <x:v>Surgical</x:v>
      </x:c>
      <x:c r="C12" s="25" t="str">
        <x:v>localised fat</x:v>
      </x:c>
      <x:c r="D12" s="25" t="str">
        <x:v>Y</x:v>
      </x:c>
      <x:c r="E12" s="25" t="str">
        <x:v>Y</x:v>
      </x:c>
      <x:c r="F12" s="25" t="str">
        <x:v>Y</x:v>
      </x:c>
      <x:c r="G12" s="25" t="str">
        <x:v>N</x:v>
      </x:c>
      <x:c r="H12" s="25" t="str">
        <x:v>N</x:v>
      </x:c>
      <x:c r="I12" s="25" t="str">
        <x:v>Y</x:v>
      </x:c>
      <x:c r="J12" s="25" t="str">
        <x:v>Y</x:v>
      </x:c>
      <x:c r="K12" s="25" t="str">
        <x:v>Y</x:v>
      </x:c>
      <x:c r="L12" s="25" t="str">
        <x:v>Y</x:v>
      </x:c>
      <x:c r="M12" s="25" t="str">
        <x:v>Y</x:v>
      </x:c>
      <x:c r="N12" s="25" t="str">
        <x:v>N</x:v>
      </x:c>
      <x:c r="O12" s="25" t="str">
        <x:v>Y</x:v>
      </x:c>
      <x:c r="P12" s="25" t="str">
        <x:v>Range</x:v>
      </x:c>
      <x:c r="Q12" s="25" t="str">
        <x:v>N</x:v>
      </x:c>
      <x:c r="R12" s="25" t="str">
        <x:v>N</x:v>
      </x:c>
      <x:c r="S12" s="25" t="str">
        <x:v>N</x:v>
      </x:c>
      <x:c r="T12" s="25" t="str">
        <x:v>N</x:v>
      </x:c>
      <x:c r="U12" s="25" t="str">
        <x:v>Y</x:v>
      </x:c>
      <x:c r="V12" s="25" t="str">
        <x:v>Y</x:v>
      </x:c>
      <x:c r="W12" s="25" t="str">
        <x:v>N</x:v>
      </x:c>
      <x:c r="X12" s="25" t="str">
        <x:v>Y</x:v>
      </x:c>
      <x:c r="Y12" s="25" t="str">
        <x:v>N</x:v>
      </x:c>
      <x:c r="Z12" s="25" t="str">
        <x:v>N</x:v>
      </x:c>
      <x:c r="AA12" s="25" t="str">
        <x:v>N</x:v>
      </x:c>
      <x:c r="AB12" s="25" t="str">
        <x:v>N</x:v>
      </x:c>
      <x:c r="AC12" s="25" t="str">
        <x:v>N</x:v>
      </x:c>
      <x:c r="AD12" s="25" t="str">
        <x:v>Y</x:v>
      </x:c>
      <x:c r="AE12" s="25" t="str">
        <x:v>Y</x:v>
      </x:c>
      <x:c r="AF12" s="25" t="str">
        <x:v>Y</x:v>
      </x:c>
      <x:c r="AG12" s="25" t="str">
        <x:v>N/A</x:v>
      </x:c>
      <x:c r="AH12" s="25" t="str">
        <x:v>N/A</x:v>
      </x:c>
      <x:c r="AI12" s="25" t="str">
        <x:v>N/A</x:v>
      </x:c>
      <x:c r="AJ12" s="25" t="str">
        <x:v>N/A</x:v>
      </x:c>
      <x:c r="AK12" s="25" t="str">
        <x:v>N/A</x:v>
      </x:c>
      <x:c r="AL12" s="25" t="str">
        <x:v>N/A</x:v>
      </x:c>
      <x:c r="AM12" s="25" t="str">
        <x:v>N</x:v>
      </x:c>
      <x:c r="AN12" s="25" t="str">
        <x:v>N</x:v>
      </x:c>
      <x:c r="AO12" s="25" t="str">
        <x:v>Y</x:v>
      </x:c>
      <x:c r="AP12" s="25" t="str">
        <x:v>N</x:v>
      </x:c>
      <x:c r="AQ12" s="25" t="str">
        <x:v>N</x:v>
      </x:c>
      <x:c r="AR12" s="25" t="str">
        <x:v>Y</x:v>
      </x:c>
      <x:c r="AS12" s="25" t="str">
        <x:v>N</x:v>
      </x:c>
      <x:c r="AT12" s="25" t="str">
        <x:v>Y</x:v>
      </x:c>
      <x:c r="AU12" s="25" t="str">
        <x:v>N</x:v>
      </x:c>
      <x:c r="AV12" s="25" t="str">
        <x:v>Y</x:v>
      </x:c>
      <x:c r="AW12" s="25" t="str">
        <x:v>Y</x:v>
      </x:c>
      <x:c r="AX12" s="25" t="str">
        <x:v>N/A</x:v>
      </x:c>
    </x:row>
    <x:row r="13">
      <x:c r="A13" s="24" t="str">
        <x:v>009</x:v>
      </x:c>
      <x:c r="B13" s="25" t="str">
        <x:v>Non-surgical</x:v>
      </x:c>
      <x:c r="C13" s="25" t="str">
        <x:v>facial ageing</x:v>
      </x:c>
      <x:c r="D13" s="25" t="str">
        <x:v>Y</x:v>
      </x:c>
      <x:c r="E13" s="25" t="str">
        <x:v>Y</x:v>
      </x:c>
      <x:c r="F13" s="25" t="str">
        <x:v>Y</x:v>
      </x:c>
      <x:c r="G13" s="25" t="str">
        <x:v>Y</x:v>
      </x:c>
      <x:c r="H13" s="25" t="str">
        <x:v>N</x:v>
      </x:c>
      <x:c r="I13" s="25" t="str">
        <x:v>Y</x:v>
      </x:c>
      <x:c r="J13" s="25" t="str">
        <x:v>Y</x:v>
      </x:c>
      <x:c r="K13" s="25" t="str">
        <x:v>N</x:v>
      </x:c>
      <x:c r="L13" s="25" t="str">
        <x:v>N</x:v>
      </x:c>
      <x:c r="M13" s="25" t="str">
        <x:v>N</x:v>
      </x:c>
      <x:c r="N13" s="25" t="str">
        <x:v>Y</x:v>
      </x:c>
      <x:c r="O13" s="25" t="str">
        <x:v>Y</x:v>
      </x:c>
      <x:c r="P13" s="25" t="str">
        <x:v>Range</x:v>
      </x:c>
      <x:c r="Q13" s="25" t="str">
        <x:v>N</x:v>
      </x:c>
      <x:c r="R13" s="25" t="str">
        <x:v>N</x:v>
      </x:c>
      <x:c r="S13" s="25" t="str">
        <x:v>N</x:v>
      </x:c>
      <x:c r="T13" s="25" t="str">
        <x:v>Y</x:v>
      </x:c>
      <x:c r="U13" s="25" t="str">
        <x:v>Y</x:v>
      </x:c>
      <x:c r="V13" s="25" t="str">
        <x:v>Y</x:v>
      </x:c>
      <x:c r="W13" s="25" t="str">
        <x:v>Y</x:v>
      </x:c>
      <x:c r="X13" s="25" t="str">
        <x:v>Y</x:v>
      </x:c>
      <x:c r="Y13" s="25" t="str">
        <x:v>N</x:v>
      </x:c>
      <x:c r="Z13" s="25" t="str">
        <x:v>N</x:v>
      </x:c>
      <x:c r="AA13" s="25" t="str">
        <x:v>N</x:v>
      </x:c>
      <x:c r="AB13" s="25" t="str">
        <x:v>N</x:v>
      </x:c>
      <x:c r="AC13" s="25" t="str">
        <x:v>Y</x:v>
      </x:c>
      <x:c r="AD13" s="25" t="str">
        <x:v>Y</x:v>
      </x:c>
      <x:c r="AE13" s="25" t="str">
        <x:v>Y</x:v>
      </x:c>
      <x:c r="AF13" s="25" t="str">
        <x:v>Y</x:v>
      </x:c>
      <x:c r="AG13" s="25" t="str">
        <x:v>N/A</x:v>
      </x:c>
      <x:c r="AH13" s="25" t="str">
        <x:v>N/A</x:v>
      </x:c>
      <x:c r="AI13" s="25" t="str">
        <x:v>N/A</x:v>
      </x:c>
      <x:c r="AJ13" s="25" t="str">
        <x:v>N/A</x:v>
      </x:c>
      <x:c r="AK13" s="25" t="str">
        <x:v>N/A</x:v>
      </x:c>
      <x:c r="AL13" s="25" t="str">
        <x:v>N/A</x:v>
      </x:c>
      <x:c r="AM13" s="25" t="str">
        <x:v>N</x:v>
      </x:c>
      <x:c r="AN13" s="25" t="str">
        <x:v>N</x:v>
      </x:c>
      <x:c r="AO13" s="25" t="str">
        <x:v>Y</x:v>
      </x:c>
      <x:c r="AP13" s="25" t="str">
        <x:v>N</x:v>
      </x:c>
      <x:c r="AQ13" s="25" t="str">
        <x:v>Y</x:v>
      </x:c>
      <x:c r="AR13" s="25" t="str">
        <x:v>Y</x:v>
      </x:c>
      <x:c r="AS13" s="25" t="str">
        <x:v>N</x:v>
      </x:c>
      <x:c r="AT13" s="25" t="str">
        <x:v>N</x:v>
      </x:c>
      <x:c r="AU13" s="25" t="str">
        <x:v>N</x:v>
      </x:c>
      <x:c r="AV13" s="25" t="str">
        <x:v>Y</x:v>
      </x:c>
      <x:c r="AW13" s="25" t="str">
        <x:v>Y</x:v>
      </x:c>
      <x:c r="AX13" s="25" t="str">
        <x:v>N/A</x:v>
      </x:c>
    </x:row>
    <x:row r="14">
      <x:c r="A14" s="24" t="str">
        <x:v>010</x:v>
      </x:c>
      <x:c r="B14" s="25" t="str">
        <x:v>Mixed</x:v>
      </x:c>
      <x:c r="C14" s="25" t="str">
        <x:v>breast</x:v>
      </x:c>
      <x:c r="D14" s="25" t="str">
        <x:v>Y</x:v>
      </x:c>
      <x:c r="E14" s="25" t="str">
        <x:v>Y</x:v>
      </x:c>
      <x:c r="F14" s="25" t="str">
        <x:v>Y</x:v>
      </x:c>
      <x:c r="G14" s="25" t="str">
        <x:v>Y</x:v>
      </x:c>
      <x:c r="H14" s="25" t="str">
        <x:v>N</x:v>
      </x:c>
      <x:c r="I14" s="25" t="str">
        <x:v>Y</x:v>
      </x:c>
      <x:c r="J14" s="25" t="str">
        <x:v>Y</x:v>
      </x:c>
      <x:c r="K14" s="25" t="str">
        <x:v>Y</x:v>
      </x:c>
      <x:c r="L14" s="25" t="str">
        <x:v>N</x:v>
      </x:c>
      <x:c r="M14" s="25" t="str">
        <x:v>N</x:v>
      </x:c>
      <x:c r="N14" s="25" t="str">
        <x:v>N</x:v>
      </x:c>
      <x:c r="O14" s="25" t="str">
        <x:v>N</x:v>
      </x:c>
      <x:c r="P14" s="25" t="str">
        <x:v>N/A</x:v>
      </x:c>
      <x:c r="Q14" s="25" t="str">
        <x:v>N</x:v>
      </x:c>
      <x:c r="R14" s="25" t="str">
        <x:v>N</x:v>
      </x:c>
      <x:c r="S14" s="25" t="str">
        <x:v>N</x:v>
      </x:c>
      <x:c r="T14" s="25" t="str">
        <x:v>Y</x:v>
      </x:c>
      <x:c r="U14" s="25" t="str">
        <x:v>Y</x:v>
      </x:c>
      <x:c r="V14" s="25" t="str">
        <x:v>Y</x:v>
      </x:c>
      <x:c r="W14" s="25" t="str">
        <x:v>Y</x:v>
      </x:c>
      <x:c r="X14" s="25" t="str">
        <x:v>Y</x:v>
      </x:c>
      <x:c r="Y14" s="25" t="str">
        <x:v>N</x:v>
      </x:c>
      <x:c r="Z14" s="25" t="str">
        <x:v>N</x:v>
      </x:c>
      <x:c r="AA14" s="25" t="str">
        <x:v>N</x:v>
      </x:c>
      <x:c r="AB14" s="25" t="str">
        <x:v>N</x:v>
      </x:c>
      <x:c r="AC14" s="25" t="str">
        <x:v>N</x:v>
      </x:c>
      <x:c r="AD14" s="25" t="str">
        <x:v>Y</x:v>
      </x:c>
      <x:c r="AE14" s="25" t="str">
        <x:v>Y</x:v>
      </x:c>
      <x:c r="AF14" s="25" t="str">
        <x:v>Y</x:v>
      </x:c>
      <x:c r="AG14" s="25" t="str">
        <x:v>N/A</x:v>
      </x:c>
      <x:c r="AH14" s="25" t="str">
        <x:v>N/A</x:v>
      </x:c>
      <x:c r="AI14" s="25" t="str">
        <x:v>N/A</x:v>
      </x:c>
      <x:c r="AJ14" s="25" t="str">
        <x:v>N/A</x:v>
      </x:c>
      <x:c r="AK14" s="25" t="str">
        <x:v>N/A</x:v>
      </x:c>
      <x:c r="AL14" s="25" t="str">
        <x:v>N/A</x:v>
      </x:c>
      <x:c r="AM14" s="25" t="str">
        <x:v>N</x:v>
      </x:c>
      <x:c r="AN14" s="25" t="str">
        <x:v>N</x:v>
      </x:c>
      <x:c r="AO14" s="25" t="str">
        <x:v>Y</x:v>
      </x:c>
      <x:c r="AP14" s="25" t="str">
        <x:v>N</x:v>
      </x:c>
      <x:c r="AQ14" s="25" t="str">
        <x:v>N</x:v>
      </x:c>
      <x:c r="AR14" s="25" t="str">
        <x:v>Y</x:v>
      </x:c>
      <x:c r="AS14" s="25" t="str">
        <x:v>N</x:v>
      </x:c>
      <x:c r="AT14" s="25" t="str">
        <x:v>N</x:v>
      </x:c>
      <x:c r="AU14" s="25" t="str">
        <x:v>N</x:v>
      </x:c>
      <x:c r="AV14" s="25" t="str">
        <x:v>Y</x:v>
      </x:c>
      <x:c r="AW14" s="25" t="str">
        <x:v>Y</x:v>
      </x:c>
      <x:c r="AX14" s="25" t="str">
        <x:v>N/A</x:v>
      </x:c>
    </x:row>
    <x:row r="15">
      <x:c r="A15" s="24" t="str">
        <x:v>011</x:v>
      </x:c>
      <x:c r="B15" s="25" t="str">
        <x:v>Mixed</x:v>
      </x:c>
      <x:c r="C15" s="25" t="str">
        <x:v>breast</x:v>
      </x:c>
      <x:c r="D15" s="25" t="str">
        <x:v>Y</x:v>
      </x:c>
      <x:c r="E15" s="25" t="str">
        <x:v>Y</x:v>
      </x:c>
      <x:c r="F15" s="25" t="str">
        <x:v>Y</x:v>
      </x:c>
      <x:c r="G15" s="25" t="str">
        <x:v>Y</x:v>
      </x:c>
      <x:c r="H15" s="25" t="str">
        <x:v>N</x:v>
      </x:c>
      <x:c r="I15" s="25" t="str">
        <x:v>Y</x:v>
      </x:c>
      <x:c r="J15" s="25" t="str">
        <x:v>Y</x:v>
      </x:c>
      <x:c r="K15" s="25" t="str">
        <x:v>Y</x:v>
      </x:c>
      <x:c r="L15" s="25" t="str">
        <x:v>Y</x:v>
      </x:c>
      <x:c r="M15" s="25" t="str">
        <x:v>Y</x:v>
      </x:c>
      <x:c r="N15" s="25" t="str">
        <x:v>Y</x:v>
      </x:c>
      <x:c r="O15" s="25" t="str">
        <x:v>N</x:v>
      </x:c>
      <x:c r="P15" s="25" t="str">
        <x:v>N/A</x:v>
      </x:c>
      <x:c r="Q15" s="25" t="str">
        <x:v>N</x:v>
      </x:c>
      <x:c r="R15" s="25" t="str">
        <x:v>N</x:v>
      </x:c>
      <x:c r="S15" s="25" t="str">
        <x:v>N</x:v>
      </x:c>
      <x:c r="T15" s="25" t="str">
        <x:v>Y</x:v>
      </x:c>
      <x:c r="U15" s="25" t="str">
        <x:v>Y</x:v>
      </x:c>
      <x:c r="V15" s="25" t="str">
        <x:v>Y</x:v>
      </x:c>
      <x:c r="W15" s="25" t="str">
        <x:v>Y</x:v>
      </x:c>
      <x:c r="X15" s="25" t="str">
        <x:v>Y</x:v>
      </x:c>
      <x:c r="Y15" s="25" t="str">
        <x:v>N</x:v>
      </x:c>
      <x:c r="Z15" s="25" t="str">
        <x:v>N</x:v>
      </x:c>
      <x:c r="AA15" s="25" t="str">
        <x:v>Y</x:v>
      </x:c>
      <x:c r="AB15" s="25" t="str">
        <x:v>N</x:v>
      </x:c>
      <x:c r="AC15" s="25" t="str">
        <x:v>Y</x:v>
      </x:c>
      <x:c r="AD15" s="25" t="str">
        <x:v>Y</x:v>
      </x:c>
      <x:c r="AE15" s="25" t="str">
        <x:v>Y</x:v>
      </x:c>
      <x:c r="AF15" s="25" t="str">
        <x:v>Y</x:v>
      </x:c>
      <x:c r="AG15" s="25" t="str">
        <x:v>N/A</x:v>
      </x:c>
      <x:c r="AH15" s="25" t="str">
        <x:v>N/A</x:v>
      </x:c>
      <x:c r="AI15" s="25" t="str">
        <x:v>N/A</x:v>
      </x:c>
      <x:c r="AJ15" s="25" t="str">
        <x:v>N/A</x:v>
      </x:c>
      <x:c r="AK15" s="25" t="str">
        <x:v>N/A</x:v>
      </x:c>
      <x:c r="AL15" s="25" t="str">
        <x:v>N/A</x:v>
      </x:c>
      <x:c r="AM15" s="25" t="str">
        <x:v>N</x:v>
      </x:c>
      <x:c r="AN15" s="25" t="str">
        <x:v>N</x:v>
      </x:c>
      <x:c r="AO15" s="25" t="str">
        <x:v>Y</x:v>
      </x:c>
      <x:c r="AP15" s="25" t="str">
        <x:v>N</x:v>
      </x:c>
      <x:c r="AQ15" s="25" t="str">
        <x:v>Y</x:v>
      </x:c>
      <x:c r="AR15" s="25" t="str">
        <x:v>Y</x:v>
      </x:c>
      <x:c r="AS15" s="25" t="str">
        <x:v>N</x:v>
      </x:c>
      <x:c r="AT15" s="25" t="str">
        <x:v>Y</x:v>
      </x:c>
      <x:c r="AU15" s="25" t="str">
        <x:v>N</x:v>
      </x:c>
      <x:c r="AV15" s="25" t="str">
        <x:v>N</x:v>
      </x:c>
      <x:c r="AW15" s="25" t="str">
        <x:v>Y</x:v>
      </x:c>
      <x:c r="AX15" s="25" t="str">
        <x:v>N/A</x:v>
      </x:c>
    </x:row>
    <x:row r="16">
      <x:c r="A16" s="24" t="str">
        <x:v>012</x:v>
      </x:c>
      <x:c r="B16" s="25" t="str">
        <x:v>Non-surgical</x:v>
      </x:c>
      <x:c r="C16" s="25" t="str">
        <x:v>wrinkles</x:v>
      </x:c>
      <x:c r="D16" s="25" t="str">
        <x:v>Y</x:v>
      </x:c>
      <x:c r="E16" s="25" t="str">
        <x:v>Y</x:v>
      </x:c>
      <x:c r="F16" s="25" t="str">
        <x:v>Y</x:v>
      </x:c>
      <x:c r="G16" s="25" t="str">
        <x:v>Y</x:v>
      </x:c>
      <x:c r="H16" s="25" t="str">
        <x:v>Y</x:v>
      </x:c>
      <x:c r="I16" s="25" t="str">
        <x:v>Y</x:v>
      </x:c>
      <x:c r="J16" s="25" t="str">
        <x:v>Y</x:v>
      </x:c>
      <x:c r="K16" s="25" t="str">
        <x:v>Y</x:v>
      </x:c>
      <x:c r="L16" s="25" t="str">
        <x:v>Y</x:v>
      </x:c>
      <x:c r="M16" s="25" t="str">
        <x:v>Y</x:v>
      </x:c>
      <x:c r="N16" s="25" t="str">
        <x:v>Y</x:v>
      </x:c>
      <x:c r="O16" s="25" t="str">
        <x:v>Y</x:v>
      </x:c>
      <x:c r="P16" s="25" t="str">
        <x:v>From</x:v>
      </x:c>
      <x:c r="Q16" s="25" t="str">
        <x:v>N</x:v>
      </x:c>
      <x:c r="R16" s="25" t="str">
        <x:v>N</x:v>
      </x:c>
      <x:c r="S16" s="25" t="str">
        <x:v>N</x:v>
      </x:c>
      <x:c r="T16" s="25" t="str">
        <x:v>Y</x:v>
      </x:c>
      <x:c r="U16" s="25" t="str">
        <x:v>Y</x:v>
      </x:c>
      <x:c r="V16" s="25" t="str">
        <x:v>Y</x:v>
      </x:c>
      <x:c r="W16" s="25" t="str">
        <x:v>Y</x:v>
      </x:c>
      <x:c r="X16" s="25" t="str">
        <x:v>Y</x:v>
      </x:c>
      <x:c r="Y16" s="25" t="str">
        <x:v>N</x:v>
      </x:c>
      <x:c r="Z16" s="25" t="str">
        <x:v>Y</x:v>
      </x:c>
      <x:c r="AA16" s="25" t="str">
        <x:v>Y</x:v>
      </x:c>
      <x:c r="AB16" s="25" t="str">
        <x:v>N</x:v>
      </x:c>
      <x:c r="AC16" s="25" t="str">
        <x:v>Y</x:v>
      </x:c>
      <x:c r="AD16" s="25" t="str">
        <x:v>N</x:v>
      </x:c>
      <x:c r="AE16" s="25" t="str">
        <x:v>Y</x:v>
      </x:c>
      <x:c r="AF16" s="25" t="str">
        <x:v>Y</x:v>
      </x:c>
      <x:c r="AG16" s="25" t="str">
        <x:v>N/A</x:v>
      </x:c>
      <x:c r="AH16" s="25" t="str">
        <x:v>N/A</x:v>
      </x:c>
      <x:c r="AI16" s="25" t="str">
        <x:v>N/A</x:v>
      </x:c>
      <x:c r="AJ16" s="25" t="str">
        <x:v>N/A</x:v>
      </x:c>
      <x:c r="AK16" s="25" t="str">
        <x:v>N/A</x:v>
      </x:c>
      <x:c r="AL16" s="25" t="str">
        <x:v>N/A</x:v>
      </x:c>
      <x:c r="AM16" s="25" t="str">
        <x:v>N</x:v>
      </x:c>
      <x:c r="AN16" s="25" t="str">
        <x:v>Y</x:v>
      </x:c>
      <x:c r="AO16" s="25" t="str">
        <x:v>Y</x:v>
      </x:c>
      <x:c r="AP16" s="25" t="str">
        <x:v>N</x:v>
      </x:c>
      <x:c r="AQ16" s="25" t="str">
        <x:v>Y</x:v>
      </x:c>
      <x:c r="AR16" s="25" t="str">
        <x:v>Y</x:v>
      </x:c>
      <x:c r="AS16" s="25" t="str">
        <x:v>Y</x:v>
      </x:c>
      <x:c r="AT16" s="25" t="str">
        <x:v>Y</x:v>
      </x:c>
      <x:c r="AU16" s="25" t="str">
        <x:v>N</x:v>
      </x:c>
      <x:c r="AV16" s="25" t="str">
        <x:v>N</x:v>
      </x:c>
      <x:c r="AW16" s="25" t="str">
        <x:v>N</x:v>
      </x:c>
      <x:c r="AX16" s="25" t="str">
        <x:v>N/A</x:v>
      </x:c>
    </x:row>
    <x:row r="17">
      <x:c r="A17" s="24" t="str">
        <x:v>013</x:v>
      </x:c>
      <x:c r="B17" s="25" t="str">
        <x:v>Non-surgical</x:v>
      </x:c>
      <x:c r="C17" s="25" t="str">
        <x:v>wrinkles</x:v>
      </x:c>
      <x:c r="D17" s="25" t="str">
        <x:v>Y</x:v>
      </x:c>
      <x:c r="E17" s="25" t="str">
        <x:v>Y</x:v>
      </x:c>
      <x:c r="F17" s="25" t="str">
        <x:v>Y</x:v>
      </x:c>
      <x:c r="G17" s="25" t="str">
        <x:v>Y</x:v>
      </x:c>
      <x:c r="H17" s="25" t="str">
        <x:v>N</x:v>
      </x:c>
      <x:c r="I17" s="25" t="str">
        <x:v>N</x:v>
      </x:c>
      <x:c r="J17" s="25" t="str">
        <x:v>Y</x:v>
      </x:c>
      <x:c r="K17" s="25" t="str">
        <x:v>N</x:v>
      </x:c>
      <x:c r="L17" s="25" t="str">
        <x:v>N</x:v>
      </x:c>
      <x:c r="M17" s="25" t="str">
        <x:v>N</x:v>
      </x:c>
      <x:c r="N17" s="25" t="str">
        <x:v>N</x:v>
      </x:c>
      <x:c r="O17" s="25" t="str">
        <x:v>Y</x:v>
      </x:c>
      <x:c r="P17" s="25" t="str">
        <x:v>Exact</x:v>
      </x:c>
      <x:c r="Q17" s="25" t="str">
        <x:v>N</x:v>
      </x:c>
      <x:c r="R17" s="25" t="str">
        <x:v>N</x:v>
      </x:c>
      <x:c r="S17" s="25" t="str">
        <x:v>N</x:v>
      </x:c>
      <x:c r="T17" s="25" t="str">
        <x:v>Y</x:v>
      </x:c>
      <x:c r="U17" s="25" t="str">
        <x:v>Y</x:v>
      </x:c>
      <x:c r="V17" s="25" t="str">
        <x:v>N</x:v>
      </x:c>
      <x:c r="W17" s="25" t="str">
        <x:v>Y</x:v>
      </x:c>
      <x:c r="X17" s="25" t="str">
        <x:v>Y</x:v>
      </x:c>
      <x:c r="Y17" s="25" t="str">
        <x:v>N</x:v>
      </x:c>
      <x:c r="Z17" s="25" t="str">
        <x:v>N</x:v>
      </x:c>
      <x:c r="AA17" s="25" t="str">
        <x:v>N</x:v>
      </x:c>
      <x:c r="AB17" s="25" t="str">
        <x:v>N</x:v>
      </x:c>
      <x:c r="AC17" s="25" t="str">
        <x:v>Y</x:v>
      </x:c>
      <x:c r="AD17" s="25" t="str">
        <x:v>Y</x:v>
      </x:c>
      <x:c r="AE17" s="25" t="str">
        <x:v>Y</x:v>
      </x:c>
      <x:c r="AF17" s="25" t="str">
        <x:v>Y</x:v>
      </x:c>
      <x:c r="AG17" s="25" t="str">
        <x:v>N/A</x:v>
      </x:c>
      <x:c r="AH17" s="25" t="str">
        <x:v>N/A</x:v>
      </x:c>
      <x:c r="AI17" s="25" t="str">
        <x:v>N/A</x:v>
      </x:c>
      <x:c r="AJ17" s="25" t="str">
        <x:v>N/A</x:v>
      </x:c>
      <x:c r="AK17" s="25" t="str">
        <x:v>N/A</x:v>
      </x:c>
      <x:c r="AL17" s="25" t="str">
        <x:v>N/A</x:v>
      </x:c>
      <x:c r="AM17" s="25" t="str">
        <x:v>N</x:v>
      </x:c>
      <x:c r="AN17" s="25" t="str">
        <x:v>Y</x:v>
      </x:c>
      <x:c r="AO17" s="25" t="str">
        <x:v>Y</x:v>
      </x:c>
      <x:c r="AP17" s="25" t="str">
        <x:v>N</x:v>
      </x:c>
      <x:c r="AQ17" s="25" t="str">
        <x:v>Y</x:v>
      </x:c>
      <x:c r="AR17" s="25" t="str">
        <x:v>Y</x:v>
      </x:c>
      <x:c r="AS17" s="25" t="str">
        <x:v>N</x:v>
      </x:c>
      <x:c r="AT17" s="25" t="str">
        <x:v>N</x:v>
      </x:c>
      <x:c r="AU17" s="25" t="str">
        <x:v>N</x:v>
      </x:c>
      <x:c r="AV17" s="25" t="str">
        <x:v>N</x:v>
      </x:c>
      <x:c r="AW17" s="25" t="str">
        <x:v>N</x:v>
      </x:c>
      <x:c r="AX17" s="25" t="str">
        <x:v>N/A</x:v>
      </x:c>
    </x:row>
    <x:row r="18">
      <x:c r="A18" s="24" t="str">
        <x:v>014</x:v>
      </x:c>
      <x:c r="B18" s="25" t="str">
        <x:v>Mixed</x:v>
      </x:c>
      <x:c r="C18" s="25" t="str">
        <x:v>rhinoplasty</x:v>
      </x:c>
      <x:c r="D18" s="25" t="str">
        <x:v>Y</x:v>
      </x:c>
      <x:c r="E18" s="25" t="str">
        <x:v>Y</x:v>
      </x:c>
      <x:c r="F18" s="25" t="str">
        <x:v>Y</x:v>
      </x:c>
      <x:c r="G18" s="25" t="str">
        <x:v>Y</x:v>
      </x:c>
      <x:c r="H18" s="25" t="str">
        <x:v>N</x:v>
      </x:c>
      <x:c r="I18" s="25" t="str">
        <x:v>Y</x:v>
      </x:c>
      <x:c r="J18" s="25" t="str">
        <x:v>Y</x:v>
      </x:c>
      <x:c r="K18" s="25" t="str">
        <x:v>Y</x:v>
      </x:c>
      <x:c r="L18" s="25" t="str">
        <x:v>Y</x:v>
      </x:c>
      <x:c r="M18" s="25" t="str">
        <x:v>Y</x:v>
      </x:c>
      <x:c r="N18" s="25" t="str">
        <x:v>Y</x:v>
      </x:c>
      <x:c r="O18" s="25" t="str">
        <x:v>N</x:v>
      </x:c>
      <x:c r="P18" s="25" t="str">
        <x:v>N/A</x:v>
      </x:c>
      <x:c r="Q18" s="25" t="str">
        <x:v>N</x:v>
      </x:c>
      <x:c r="R18" s="25" t="str">
        <x:v>N</x:v>
      </x:c>
      <x:c r="S18" s="25" t="str">
        <x:v>Y</x:v>
      </x:c>
      <x:c r="T18" s="25" t="str">
        <x:v>Y</x:v>
      </x:c>
      <x:c r="U18" s="25" t="str">
        <x:v>Y</x:v>
      </x:c>
      <x:c r="V18" s="25" t="str">
        <x:v>Y</x:v>
      </x:c>
      <x:c r="W18" s="25" t="str">
        <x:v>Y</x:v>
      </x:c>
      <x:c r="X18" s="25" t="str">
        <x:v>Y</x:v>
      </x:c>
      <x:c r="Y18" s="25" t="str">
        <x:v>N</x:v>
      </x:c>
      <x:c r="Z18" s="25" t="str">
        <x:v>N</x:v>
      </x:c>
      <x:c r="AA18" s="25" t="str">
        <x:v>N</x:v>
      </x:c>
      <x:c r="AB18" s="25" t="str">
        <x:v>N</x:v>
      </x:c>
      <x:c r="AC18" s="25" t="str">
        <x:v>N</x:v>
      </x:c>
      <x:c r="AD18" s="25" t="str">
        <x:v>Y</x:v>
      </x:c>
      <x:c r="AE18" s="25" t="str">
        <x:v>Y</x:v>
      </x:c>
      <x:c r="AF18" s="25" t="str">
        <x:v>Y</x:v>
      </x:c>
      <x:c r="AG18" s="25" t="str">
        <x:v>N/A</x:v>
      </x:c>
      <x:c r="AH18" s="25" t="str">
        <x:v>N/A</x:v>
      </x:c>
      <x:c r="AI18" s="25" t="str">
        <x:v>N/A</x:v>
      </x:c>
      <x:c r="AJ18" s="25" t="str">
        <x:v>N/A</x:v>
      </x:c>
      <x:c r="AK18" s="25" t="str">
        <x:v>N/A</x:v>
      </x:c>
      <x:c r="AL18" s="25" t="str">
        <x:v>N/A</x:v>
      </x:c>
      <x:c r="AM18" s="25" t="str">
        <x:v>N</x:v>
      </x:c>
      <x:c r="AN18" s="25" t="str">
        <x:v>N</x:v>
      </x:c>
      <x:c r="AO18" s="25" t="str">
        <x:v>Y</x:v>
      </x:c>
      <x:c r="AP18" s="25" t="str">
        <x:v>N</x:v>
      </x:c>
      <x:c r="AQ18" s="25" t="str">
        <x:v>N</x:v>
      </x:c>
      <x:c r="AR18" s="25" t="str">
        <x:v>Y</x:v>
      </x:c>
      <x:c r="AS18" s="25" t="str">
        <x:v>N</x:v>
      </x:c>
      <x:c r="AT18" s="25" t="str">
        <x:v>N</x:v>
      </x:c>
      <x:c r="AU18" s="25" t="str">
        <x:v>N</x:v>
      </x:c>
      <x:c r="AV18" s="25" t="str">
        <x:v>N</x:v>
      </x:c>
      <x:c r="AW18" s="25" t="str">
        <x:v>N</x:v>
      </x:c>
      <x:c r="AX18" s="25" t="str">
        <x:v>N/A</x:v>
      </x:c>
    </x:row>
    <x:row r="19">
      <x:c r="A19" s="24" t="str">
        <x:v>015</x:v>
      </x:c>
      <x:c r="B19" s="25" t="str">
        <x:v>Mixed</x:v>
      </x:c>
      <x:c r="C19" s="25" t="str">
        <x:v>sagging skin</x:v>
      </x:c>
      <x:c r="D19" s="25" t="str">
        <x:v>Y</x:v>
      </x:c>
      <x:c r="E19" s="25" t="str">
        <x:v>Y</x:v>
      </x:c>
      <x:c r="F19" s="25" t="str">
        <x:v>Y</x:v>
      </x:c>
      <x:c r="G19" s="25" t="str">
        <x:v>Y</x:v>
      </x:c>
      <x:c r="H19" s="25" t="str">
        <x:v>N</x:v>
      </x:c>
      <x:c r="I19" s="25" t="str">
        <x:v>Y</x:v>
      </x:c>
      <x:c r="J19" s="25" t="str">
        <x:v>Y</x:v>
      </x:c>
      <x:c r="K19" s="25" t="str">
        <x:v>Y</x:v>
      </x:c>
      <x:c r="L19" s="25" t="str">
        <x:v>Y</x:v>
      </x:c>
      <x:c r="M19" s="25" t="str">
        <x:v>Y</x:v>
      </x:c>
      <x:c r="N19" s="25" t="str">
        <x:v>Y</x:v>
      </x:c>
      <x:c r="O19" s="25" t="str">
        <x:v>N</x:v>
      </x:c>
      <x:c r="P19" s="25" t="str">
        <x:v>N/A</x:v>
      </x:c>
      <x:c r="Q19" s="25" t="str">
        <x:v>N</x:v>
      </x:c>
      <x:c r="R19" s="25" t="str">
        <x:v>N</x:v>
      </x:c>
      <x:c r="S19" s="25" t="str">
        <x:v>N</x:v>
      </x:c>
      <x:c r="T19" s="25" t="str">
        <x:v>Y</x:v>
      </x:c>
      <x:c r="U19" s="25" t="str">
        <x:v>Y</x:v>
      </x:c>
      <x:c r="V19" s="25" t="str">
        <x:v>Y</x:v>
      </x:c>
      <x:c r="W19" s="25" t="str">
        <x:v>Y</x:v>
      </x:c>
      <x:c r="X19" s="25" t="str">
        <x:v>Y</x:v>
      </x:c>
      <x:c r="Y19" s="25" t="str">
        <x:v>N</x:v>
      </x:c>
      <x:c r="Z19" s="25" t="str">
        <x:v>Y</x:v>
      </x:c>
      <x:c r="AA19" s="25" t="str">
        <x:v>N</x:v>
      </x:c>
      <x:c r="AB19" s="25" t="str">
        <x:v>N</x:v>
      </x:c>
      <x:c r="AC19" s="25" t="str">
        <x:v>Y</x:v>
      </x:c>
      <x:c r="AD19" s="25" t="str">
        <x:v>Y</x:v>
      </x:c>
      <x:c r="AE19" s="25" t="str">
        <x:v>Y</x:v>
      </x:c>
      <x:c r="AF19" s="25" t="str">
        <x:v>Y</x:v>
      </x:c>
      <x:c r="AG19" s="25" t="str">
        <x:v>N/A</x:v>
      </x:c>
      <x:c r="AH19" s="25" t="str">
        <x:v>N/A</x:v>
      </x:c>
      <x:c r="AI19" s="25" t="str">
        <x:v>N/A</x:v>
      </x:c>
      <x:c r="AJ19" s="25" t="str">
        <x:v>N/A</x:v>
      </x:c>
      <x:c r="AK19" s="25" t="str">
        <x:v>N/A</x:v>
      </x:c>
      <x:c r="AL19" s="25" t="str">
        <x:v>N/A</x:v>
      </x:c>
      <x:c r="AM19" s="25" t="str">
        <x:v>N</x:v>
      </x:c>
      <x:c r="AN19" s="25" t="str">
        <x:v>N</x:v>
      </x:c>
      <x:c r="AO19" s="25" t="str">
        <x:v>N</x:v>
      </x:c>
      <x:c r="AP19" s="25" t="str">
        <x:v>Y</x:v>
      </x:c>
      <x:c r="AQ19" s="25" t="str">
        <x:v>Y</x:v>
      </x:c>
      <x:c r="AR19" s="25" t="str">
        <x:v>Y</x:v>
      </x:c>
      <x:c r="AS19" s="25" t="str">
        <x:v>N</x:v>
      </x:c>
      <x:c r="AT19" s="25" t="str">
        <x:v>N</x:v>
      </x:c>
      <x:c r="AU19" s="25" t="str">
        <x:v>Y</x:v>
      </x:c>
      <x:c r="AV19" s="25" t="str">
        <x:v>N</x:v>
      </x:c>
      <x:c r="AW19" s="25" t="str">
        <x:v>N</x:v>
      </x:c>
      <x:c r="AX19" s="25" t="str">
        <x:v>N/A</x:v>
      </x:c>
    </x:row>
    <x:row r="20">
      <x:c r="A20" s="24" t="str">
        <x:v>016</x:v>
      </x:c>
      <x:c r="B20" s="25" t="str">
        <x:v>Non-surgical</x:v>
      </x:c>
      <x:c r="C20" s="25" t="str">
        <x:v>wrinkles</x:v>
      </x:c>
      <x:c r="D20" s="25" t="str">
        <x:v>Y</x:v>
      </x:c>
      <x:c r="E20" s="25" t="str">
        <x:v>Y</x:v>
      </x:c>
      <x:c r="F20" s="25" t="str">
        <x:v>Y</x:v>
      </x:c>
      <x:c r="G20" s="25" t="str">
        <x:v>Y</x:v>
      </x:c>
      <x:c r="H20" s="25" t="str">
        <x:v>Y</x:v>
      </x:c>
      <x:c r="I20" s="25" t="str">
        <x:v>Y</x:v>
      </x:c>
      <x:c r="J20" s="25" t="str">
        <x:v>Y</x:v>
      </x:c>
      <x:c r="K20" s="25" t="str">
        <x:v>Y</x:v>
      </x:c>
      <x:c r="L20" s="25" t="str">
        <x:v>N</x:v>
      </x:c>
      <x:c r="M20" s="25" t="str">
        <x:v>N</x:v>
      </x:c>
      <x:c r="N20" s="25" t="str">
        <x:v>N</x:v>
      </x:c>
      <x:c r="O20" s="25" t="str">
        <x:v>Y</x:v>
      </x:c>
      <x:c r="P20" s="25" t="str">
        <x:v>From</x:v>
      </x:c>
      <x:c r="Q20" s="25" t="str">
        <x:v>N</x:v>
      </x:c>
      <x:c r="R20" s="25" t="str">
        <x:v>N</x:v>
      </x:c>
      <x:c r="S20" s="25" t="str">
        <x:v>N</x:v>
      </x:c>
      <x:c r="T20" s="25" t="str">
        <x:v>N</x:v>
      </x:c>
      <x:c r="U20" s="25" t="str">
        <x:v>Y</x:v>
      </x:c>
      <x:c r="V20" s="25" t="str">
        <x:v>Y</x:v>
      </x:c>
      <x:c r="W20" s="25" t="str">
        <x:v>Y</x:v>
      </x:c>
      <x:c r="X20" s="25" t="str">
        <x:v>Y</x:v>
      </x:c>
      <x:c r="Y20" s="25" t="str">
        <x:v>Y</x:v>
      </x:c>
      <x:c r="Z20" s="25" t="str">
        <x:v>Y</x:v>
      </x:c>
      <x:c r="AA20" s="25" t="str">
        <x:v>N</x:v>
      </x:c>
      <x:c r="AB20" s="25" t="str">
        <x:v>N</x:v>
      </x:c>
      <x:c r="AC20" s="25" t="str">
        <x:v>Y</x:v>
      </x:c>
      <x:c r="AD20" s="25" t="str">
        <x:v>Y</x:v>
      </x:c>
      <x:c r="AE20" s="25" t="str">
        <x:v>Y</x:v>
      </x:c>
      <x:c r="AF20" s="25" t="str">
        <x:v>Y</x:v>
      </x:c>
      <x:c r="AG20" s="25" t="str">
        <x:v>N/A</x:v>
      </x:c>
      <x:c r="AH20" s="25" t="str">
        <x:v>N/A</x:v>
      </x:c>
      <x:c r="AI20" s="25" t="str">
        <x:v>N/A</x:v>
      </x:c>
      <x:c r="AJ20" s="25" t="str">
        <x:v>N/A</x:v>
      </x:c>
      <x:c r="AK20" s="25" t="str">
        <x:v>N/A</x:v>
      </x:c>
      <x:c r="AL20" s="25" t="str">
        <x:v>N/A</x:v>
      </x:c>
      <x:c r="AM20" s="25" t="str">
        <x:v>N</x:v>
      </x:c>
      <x:c r="AN20" s="25" t="str">
        <x:v>Y</x:v>
      </x:c>
      <x:c r="AO20" s="25" t="str">
        <x:v>Y</x:v>
      </x:c>
      <x:c r="AP20" s="25" t="str">
        <x:v>N</x:v>
      </x:c>
      <x:c r="AQ20" s="25" t="str">
        <x:v>Y</x:v>
      </x:c>
      <x:c r="AR20" s="25" t="str">
        <x:v>Y</x:v>
      </x:c>
      <x:c r="AS20" s="25" t="str">
        <x:v>N</x:v>
      </x:c>
      <x:c r="AT20" s="25" t="str">
        <x:v>N</x:v>
      </x:c>
      <x:c r="AU20" s="25" t="str">
        <x:v>N</x:v>
      </x:c>
      <x:c r="AV20" s="25" t="str">
        <x:v>N</x:v>
      </x:c>
      <x:c r="AW20" s="25" t="str">
        <x:v>N</x:v>
      </x:c>
      <x:c r="AX20" s="25" t="str">
        <x:v>N/A</x:v>
      </x:c>
    </x:row>
    <x:row r="21">
      <x:c r="A21" s="24" t="str">
        <x:v>017</x:v>
      </x:c>
      <x:c r="B21" s="25" t="str">
        <x:v>Non-surgical</x:v>
      </x:c>
      <x:c r="C21" s="25" t="str">
        <x:v>wrinkles</x:v>
      </x:c>
      <x:c r="D21" s="25" t="str">
        <x:v>Y</x:v>
      </x:c>
      <x:c r="E21" s="25" t="str">
        <x:v>Y</x:v>
      </x:c>
      <x:c r="F21" s="25" t="str">
        <x:v>Y</x:v>
      </x:c>
      <x:c r="G21" s="25" t="str">
        <x:v>N</x:v>
      </x:c>
      <x:c r="H21" s="25" t="str">
        <x:v>N</x:v>
      </x:c>
      <x:c r="I21" s="25" t="str">
        <x:v>Y</x:v>
      </x:c>
      <x:c r="J21" s="25" t="str">
        <x:v>Y</x:v>
      </x:c>
      <x:c r="K21" s="25" t="str">
        <x:v>Y</x:v>
      </x:c>
      <x:c r="L21" s="25" t="str">
        <x:v>Y</x:v>
      </x:c>
      <x:c r="M21" s="25" t="str">
        <x:v>Y</x:v>
      </x:c>
      <x:c r="N21" s="25" t="str">
        <x:v>N</x:v>
      </x:c>
      <x:c r="O21" s="25" t="str">
        <x:v>N</x:v>
      </x:c>
      <x:c r="P21" s="25" t="str">
        <x:v>N/A</x:v>
      </x:c>
      <x:c r="Q21" s="25" t="str">
        <x:v>N</x:v>
      </x:c>
      <x:c r="R21" s="25" t="str">
        <x:v>N</x:v>
      </x:c>
      <x:c r="S21" s="25" t="str">
        <x:v>N</x:v>
      </x:c>
      <x:c r="T21" s="25" t="str">
        <x:v>Y</x:v>
      </x:c>
      <x:c r="U21" s="25" t="str">
        <x:v>Y</x:v>
      </x:c>
      <x:c r="V21" s="25" t="str">
        <x:v>Y</x:v>
      </x:c>
      <x:c r="W21" s="25" t="str">
        <x:v>N</x:v>
      </x:c>
      <x:c r="X21" s="25" t="str">
        <x:v>Y</x:v>
      </x:c>
      <x:c r="Y21" s="25" t="str">
        <x:v>N</x:v>
      </x:c>
      <x:c r="Z21" s="25" t="str">
        <x:v>N</x:v>
      </x:c>
      <x:c r="AA21" s="25" t="str">
        <x:v>N</x:v>
      </x:c>
      <x:c r="AB21" s="25" t="str">
        <x:v>N</x:v>
      </x:c>
      <x:c r="AC21" s="25" t="str">
        <x:v>Y</x:v>
      </x:c>
      <x:c r="AD21" s="25" t="str">
        <x:v>N</x:v>
      </x:c>
      <x:c r="AE21" s="25" t="str">
        <x:v>Y</x:v>
      </x:c>
      <x:c r="AF21" s="25" t="str">
        <x:v>N</x:v>
      </x:c>
      <x:c r="AG21" s="25" t="str">
        <x:v>N/A</x:v>
      </x:c>
      <x:c r="AH21" s="25" t="str">
        <x:v>N/A</x:v>
      </x:c>
      <x:c r="AI21" s="25" t="str">
        <x:v>N/A</x:v>
      </x:c>
      <x:c r="AJ21" s="25" t="str">
        <x:v>N/A</x:v>
      </x:c>
      <x:c r="AK21" s="25" t="str">
        <x:v>N/A</x:v>
      </x:c>
      <x:c r="AL21" s="25" t="str">
        <x:v>N/A</x:v>
      </x:c>
      <x:c r="AM21" s="25" t="str">
        <x:v>N</x:v>
      </x:c>
      <x:c r="AN21" s="25" t="str">
        <x:v>N</x:v>
      </x:c>
      <x:c r="AO21" s="25" t="str">
        <x:v>N</x:v>
      </x:c>
      <x:c r="AP21" s="25" t="str">
        <x:v>N</x:v>
      </x:c>
      <x:c r="AQ21" s="25" t="str">
        <x:v>Y</x:v>
      </x:c>
      <x:c r="AR21" s="25" t="str">
        <x:v>N</x:v>
      </x:c>
      <x:c r="AS21" s="25" t="str">
        <x:v>N</x:v>
      </x:c>
      <x:c r="AT21" s="25" t="str">
        <x:v>N</x:v>
      </x:c>
      <x:c r="AU21" s="25" t="str">
        <x:v>N</x:v>
      </x:c>
      <x:c r="AV21" s="25" t="str">
        <x:v>N</x:v>
      </x:c>
      <x:c r="AW21" s="25" t="str">
        <x:v>N</x:v>
      </x:c>
      <x:c r="AX21" s="25" t="str">
        <x:v>N/A</x:v>
      </x:c>
    </x:row>
    <x:row r="22">
      <x:c r="A22" s="24" t="str">
        <x:v>018</x:v>
      </x:c>
      <x:c r="B22" s="25" t="str">
        <x:v>Non-surgical</x:v>
      </x:c>
      <x:c r="C22" s="25" t="str">
        <x:v>wrinkles</x:v>
      </x:c>
      <x:c r="D22" s="25" t="str">
        <x:v>N</x:v>
      </x:c>
      <x:c r="E22" s="25" t="str">
        <x:v>N</x:v>
      </x:c>
      <x:c r="F22" s="25" t="str">
        <x:v>Y</x:v>
      </x:c>
      <x:c r="G22" s="25" t="str">
        <x:v>N</x:v>
      </x:c>
      <x:c r="H22" s="25" t="str">
        <x:v>N</x:v>
      </x:c>
      <x:c r="I22" s="25" t="str">
        <x:v>N</x:v>
      </x:c>
      <x:c r="J22" s="25" t="str">
        <x:v>N</x:v>
      </x:c>
      <x:c r="K22" s="25" t="str">
        <x:v>N</x:v>
      </x:c>
      <x:c r="L22" s="25" t="str">
        <x:v>N</x:v>
      </x:c>
      <x:c r="M22" s="25" t="str">
        <x:v>N</x:v>
      </x:c>
      <x:c r="N22" s="25" t="str">
        <x:v>Y</x:v>
      </x:c>
      <x:c r="O22" s="25" t="str">
        <x:v>Y</x:v>
      </x:c>
      <x:c r="P22" s="25" t="str">
        <x:v>Exact</x:v>
      </x:c>
      <x:c r="Q22" s="25" t="str">
        <x:v>N</x:v>
      </x:c>
      <x:c r="R22" s="25" t="str">
        <x:v>N</x:v>
      </x:c>
      <x:c r="S22" s="25" t="str">
        <x:v>N</x:v>
      </x:c>
      <x:c r="T22" s="25" t="str">
        <x:v>N</x:v>
      </x:c>
      <x:c r="U22" s="25" t="str">
        <x:v>N</x:v>
      </x:c>
      <x:c r="V22" s="25" t="str">
        <x:v>N/A</x:v>
      </x:c>
      <x:c r="W22" s="25" t="str">
        <x:v>N</x:v>
      </x:c>
      <x:c r="X22" s="25" t="str">
        <x:v>Y</x:v>
      </x:c>
      <x:c r="Y22" s="25" t="str">
        <x:v>N</x:v>
      </x:c>
      <x:c r="Z22" s="25" t="str">
        <x:v>N</x:v>
      </x:c>
      <x:c r="AA22" s="25" t="str">
        <x:v>N</x:v>
      </x:c>
      <x:c r="AB22" s="25" t="str">
        <x:v>N</x:v>
      </x:c>
      <x:c r="AC22" s="25" t="str">
        <x:v>N</x:v>
      </x:c>
      <x:c r="AD22" s="25" t="str">
        <x:v>Y</x:v>
      </x:c>
      <x:c r="AE22" s="25" t="str">
        <x:v>Y</x:v>
      </x:c>
      <x:c r="AF22" s="25" t="str">
        <x:v>Y</x:v>
      </x:c>
      <x:c r="AG22" s="25" t="str">
        <x:v>N/A</x:v>
      </x:c>
      <x:c r="AH22" s="25" t="str">
        <x:v>N/A</x:v>
      </x:c>
      <x:c r="AI22" s="25" t="str">
        <x:v>N/A</x:v>
      </x:c>
      <x:c r="AJ22" s="25" t="str">
        <x:v>N/A</x:v>
      </x:c>
      <x:c r="AK22" s="25" t="str">
        <x:v>N/A</x:v>
      </x:c>
      <x:c r="AL22" s="25" t="str">
        <x:v>N/A</x:v>
      </x:c>
      <x:c r="AM22" s="25" t="str">
        <x:v>N</x:v>
      </x:c>
      <x:c r="AN22" s="25" t="str">
        <x:v>N</x:v>
      </x:c>
      <x:c r="AO22" s="25" t="str">
        <x:v>N</x:v>
      </x:c>
      <x:c r="AP22" s="25" t="str">
        <x:v>N</x:v>
      </x:c>
      <x:c r="AQ22" s="25" t="str">
        <x:v>N</x:v>
      </x:c>
      <x:c r="AR22" s="25" t="str">
        <x:v>Y</x:v>
      </x:c>
      <x:c r="AS22" s="25" t="str">
        <x:v>N</x:v>
      </x:c>
      <x:c r="AT22" s="25" t="str">
        <x:v>N</x:v>
      </x:c>
      <x:c r="AU22" s="25" t="str">
        <x:v>N</x:v>
      </x:c>
      <x:c r="AV22" s="25" t="str">
        <x:v>N</x:v>
      </x:c>
      <x:c r="AW22" s="25" t="str">
        <x:v>N</x:v>
      </x:c>
      <x:c r="AX22" s="25" t="str">
        <x:v>N/A</x:v>
      </x:c>
    </x:row>
    <x:row r="23">
      <x:c r="A23" s="24" t="str">
        <x:v>019</x:v>
      </x:c>
      <x:c r="B23" s="25" t="str">
        <x:v>Surgical</x:v>
      </x:c>
      <x:c r="C23" s="25" t="str">
        <x:v>sagging skin</x:v>
      </x:c>
      <x:c r="D23" s="25" t="str">
        <x:v>Y</x:v>
      </x:c>
      <x:c r="E23" s="25" t="str">
        <x:v>Y</x:v>
      </x:c>
      <x:c r="F23" s="25" t="str">
        <x:v>Y</x:v>
      </x:c>
      <x:c r="G23" s="25" t="str">
        <x:v>N</x:v>
      </x:c>
      <x:c r="H23" s="25" t="str">
        <x:v>Y</x:v>
      </x:c>
      <x:c r="I23" s="25" t="str">
        <x:v>Y</x:v>
      </x:c>
      <x:c r="J23" s="25" t="str">
        <x:v>Y</x:v>
      </x:c>
      <x:c r="K23" s="25" t="str">
        <x:v>Y</x:v>
      </x:c>
      <x:c r="L23" s="25" t="str">
        <x:v>Y</x:v>
      </x:c>
      <x:c r="M23" s="25" t="str">
        <x:v>Y</x:v>
      </x:c>
      <x:c r="N23" s="25" t="str">
        <x:v>Y</x:v>
      </x:c>
      <x:c r="O23" s="25" t="str">
        <x:v>N</x:v>
      </x:c>
      <x:c r="P23" s="25" t="str">
        <x:v>N/A</x:v>
      </x:c>
      <x:c r="Q23" s="25" t="str">
        <x:v>N</x:v>
      </x:c>
      <x:c r="R23" s="25" t="str">
        <x:v>N</x:v>
      </x:c>
      <x:c r="S23" s="25" t="str">
        <x:v>Y</x:v>
      </x:c>
      <x:c r="T23" s="25" t="str">
        <x:v>Y</x:v>
      </x:c>
      <x:c r="U23" s="25" t="str">
        <x:v>Y</x:v>
      </x:c>
      <x:c r="V23" s="25" t="str">
        <x:v>Y</x:v>
      </x:c>
      <x:c r="W23" s="25" t="str">
        <x:v>N</x:v>
      </x:c>
      <x:c r="X23" s="25" t="str">
        <x:v>Y</x:v>
      </x:c>
      <x:c r="Y23" s="25" t="str">
        <x:v>N</x:v>
      </x:c>
      <x:c r="Z23" s="25" t="str">
        <x:v>N</x:v>
      </x:c>
      <x:c r="AA23" s="25" t="str">
        <x:v>N</x:v>
      </x:c>
      <x:c r="AB23" s="25" t="str">
        <x:v>N</x:v>
      </x:c>
      <x:c r="AC23" s="25" t="str">
        <x:v>N</x:v>
      </x:c>
      <x:c r="AD23" s="25" t="str">
        <x:v>Y</x:v>
      </x:c>
      <x:c r="AE23" s="25" t="str">
        <x:v>Y</x:v>
      </x:c>
      <x:c r="AF23" s="25" t="str">
        <x:v>Y</x:v>
      </x:c>
      <x:c r="AG23" s="25" t="str">
        <x:v>N/A</x:v>
      </x:c>
      <x:c r="AH23" s="25" t="str">
        <x:v>N/A</x:v>
      </x:c>
      <x:c r="AI23" s="25" t="str">
        <x:v>N/A</x:v>
      </x:c>
      <x:c r="AJ23" s="25" t="str">
        <x:v>N/A</x:v>
      </x:c>
      <x:c r="AK23" s="25" t="str">
        <x:v>N/A</x:v>
      </x:c>
      <x:c r="AL23" s="25" t="str">
        <x:v>N/A</x:v>
      </x:c>
      <x:c r="AM23" s="25" t="str">
        <x:v>N</x:v>
      </x:c>
      <x:c r="AN23" s="25" t="str">
        <x:v>N</x:v>
      </x:c>
      <x:c r="AO23" s="25" t="str">
        <x:v>Y</x:v>
      </x:c>
      <x:c r="AP23" s="25" t="str">
        <x:v>N</x:v>
      </x:c>
      <x:c r="AQ23" s="25" t="str">
        <x:v>N</x:v>
      </x:c>
      <x:c r="AR23" s="25" t="str">
        <x:v>Y</x:v>
      </x:c>
      <x:c r="AS23" s="25" t="str">
        <x:v>N</x:v>
      </x:c>
      <x:c r="AT23" s="25" t="str">
        <x:v>N</x:v>
      </x:c>
      <x:c r="AU23" s="25" t="str">
        <x:v>N</x:v>
      </x:c>
      <x:c r="AV23" s="25" t="str">
        <x:v>N</x:v>
      </x:c>
      <x:c r="AW23" s="25" t="str">
        <x:v>N</x:v>
      </x:c>
      <x:c r="AX23" s="25" t="str">
        <x:v>N/A</x:v>
      </x:c>
    </x:row>
    <x:row r="24">
      <x:c r="A24" s="24" t="str">
        <x:v>020</x:v>
      </x:c>
      <x:c r="B24" s="25" t="str">
        <x:v>Mixed</x:v>
      </x:c>
      <x:c r="C24" s="25" t="str">
        <x:v>blepharoplasty</x:v>
      </x:c>
      <x:c r="D24" s="25" t="str">
        <x:v>Y</x:v>
      </x:c>
      <x:c r="E24" s="25" t="str">
        <x:v>Y</x:v>
      </x:c>
      <x:c r="F24" s="25" t="str">
        <x:v>Y</x:v>
      </x:c>
      <x:c r="G24" s="25" t="str">
        <x:v>Y</x:v>
      </x:c>
      <x:c r="H24" s="25" t="str">
        <x:v>Y</x:v>
      </x:c>
      <x:c r="I24" s="25" t="str">
        <x:v>Y</x:v>
      </x:c>
      <x:c r="J24" s="25" t="str">
        <x:v>Y</x:v>
      </x:c>
      <x:c r="K24" s="25" t="str">
        <x:v>Y</x:v>
      </x:c>
      <x:c r="L24" s="25" t="str">
        <x:v>Y</x:v>
      </x:c>
      <x:c r="M24" s="25" t="str">
        <x:v>Y</x:v>
      </x:c>
      <x:c r="N24" s="25" t="str">
        <x:v>Y</x:v>
      </x:c>
      <x:c r="O24" s="25" t="str">
        <x:v>Y</x:v>
      </x:c>
      <x:c r="P24" s="25" t="str">
        <x:v>From</x:v>
      </x:c>
      <x:c r="Q24" s="25" t="str">
        <x:v>N</x:v>
      </x:c>
      <x:c r="R24" s="25" t="str">
        <x:v>N</x:v>
      </x:c>
      <x:c r="S24" s="25" t="str">
        <x:v>N</x:v>
      </x:c>
      <x:c r="T24" s="25" t="str">
        <x:v>N</x:v>
      </x:c>
      <x:c r="U24" s="25" t="str">
        <x:v>Y</x:v>
      </x:c>
      <x:c r="V24" s="25" t="str">
        <x:v>Y</x:v>
      </x:c>
      <x:c r="W24" s="25" t="str">
        <x:v>Y</x:v>
      </x:c>
      <x:c r="X24" s="25" t="str">
        <x:v>Y</x:v>
      </x:c>
      <x:c r="Y24" s="25" t="str">
        <x:v>N</x:v>
      </x:c>
      <x:c r="Z24" s="25" t="str">
        <x:v>N</x:v>
      </x:c>
      <x:c r="AA24" s="25" t="str">
        <x:v>N</x:v>
      </x:c>
      <x:c r="AB24" s="25" t="str">
        <x:v>N</x:v>
      </x:c>
      <x:c r="AC24" s="25" t="str">
        <x:v>Y</x:v>
      </x:c>
      <x:c r="AD24" s="25" t="str">
        <x:v>Y</x:v>
      </x:c>
      <x:c r="AE24" s="25" t="str">
        <x:v>Y</x:v>
      </x:c>
      <x:c r="AF24" s="25" t="str">
        <x:v>Y</x:v>
      </x:c>
      <x:c r="AG24" s="25" t="str">
        <x:v>N/A</x:v>
      </x:c>
      <x:c r="AH24" s="25" t="str">
        <x:v>N/A</x:v>
      </x:c>
      <x:c r="AI24" s="25" t="str">
        <x:v>N/A</x:v>
      </x:c>
      <x:c r="AJ24" s="25" t="str">
        <x:v>N/A</x:v>
      </x:c>
      <x:c r="AK24" s="25" t="str">
        <x:v>N/A</x:v>
      </x:c>
      <x:c r="AL24" s="25" t="str">
        <x:v>N/A</x:v>
      </x:c>
      <x:c r="AM24" s="25" t="str">
        <x:v>N</x:v>
      </x:c>
      <x:c r="AN24" s="25" t="str">
        <x:v>N</x:v>
      </x:c>
      <x:c r="AO24" s="25" t="str">
        <x:v>Y</x:v>
      </x:c>
      <x:c r="AP24" s="25" t="str">
        <x:v>N</x:v>
      </x:c>
      <x:c r="AQ24" s="25" t="str">
        <x:v>Y</x:v>
      </x:c>
      <x:c r="AR24" s="25" t="str">
        <x:v>Y</x:v>
      </x:c>
      <x:c r="AS24" s="25" t="str">
        <x:v>N</x:v>
      </x:c>
      <x:c r="AT24" s="25" t="str">
        <x:v>N</x:v>
      </x:c>
      <x:c r="AU24" s="25" t="str">
        <x:v>N</x:v>
      </x:c>
      <x:c r="AV24" s="25" t="str">
        <x:v>Y</x:v>
      </x:c>
      <x:c r="AW24" s="25" t="str">
        <x:v>N</x:v>
      </x:c>
      <x:c r="AX24" s="25" t="str">
        <x:v>N/A</x:v>
      </x:c>
    </x:row>
    <x:row r="25">
      <x:c r="A25" s="24" t="str">
        <x:v>021</x:v>
      </x:c>
      <x:c r="B25" s="25" t="str">
        <x:v>Non-surgical</x:v>
      </x:c>
      <x:c r="C25" s="25" t="str">
        <x:v>wrinkles</x:v>
      </x:c>
      <x:c r="D25" s="25" t="str">
        <x:v>Y</x:v>
      </x:c>
      <x:c r="E25" s="25" t="str">
        <x:v>Y</x:v>
      </x:c>
      <x:c r="F25" s="25" t="str">
        <x:v>Y</x:v>
      </x:c>
      <x:c r="G25" s="25" t="str">
        <x:v>Y</x:v>
      </x:c>
      <x:c r="H25" s="25" t="str">
        <x:v>N</x:v>
      </x:c>
      <x:c r="I25" s="25" t="str">
        <x:v>Y</x:v>
      </x:c>
      <x:c r="J25" s="25" t="str">
        <x:v>Y</x:v>
      </x:c>
      <x:c r="K25" s="25" t="str">
        <x:v>Y</x:v>
      </x:c>
      <x:c r="L25" s="25" t="str">
        <x:v>N</x:v>
      </x:c>
      <x:c r="M25" s="25" t="str">
        <x:v>N</x:v>
      </x:c>
      <x:c r="N25" s="25" t="str">
        <x:v>Y</x:v>
      </x:c>
      <x:c r="O25" s="25" t="str">
        <x:v>Y</x:v>
      </x:c>
      <x:c r="P25" s="25" t="str">
        <x:v>Exact</x:v>
      </x:c>
      <x:c r="Q25" s="25" t="str">
        <x:v>N</x:v>
      </x:c>
      <x:c r="R25" s="25" t="str">
        <x:v>Y</x:v>
      </x:c>
      <x:c r="S25" s="25" t="str">
        <x:v>N</x:v>
      </x:c>
      <x:c r="T25" s="25" t="str">
        <x:v>Y</x:v>
      </x:c>
      <x:c r="U25" s="25" t="str">
        <x:v>Y</x:v>
      </x:c>
      <x:c r="V25" s="25" t="str">
        <x:v>Y</x:v>
      </x:c>
      <x:c r="W25" s="25" t="str">
        <x:v>Y</x:v>
      </x:c>
      <x:c r="X25" s="25" t="str">
        <x:v>Y</x:v>
      </x:c>
      <x:c r="Y25" s="25" t="str">
        <x:v>N</x:v>
      </x:c>
      <x:c r="Z25" s="25" t="str">
        <x:v>N</x:v>
      </x:c>
      <x:c r="AA25" s="25" t="str">
        <x:v>N</x:v>
      </x:c>
      <x:c r="AB25" s="25" t="str">
        <x:v>N</x:v>
      </x:c>
      <x:c r="AC25" s="25" t="str">
        <x:v>N</x:v>
      </x:c>
      <x:c r="AD25" s="25" t="str">
        <x:v>N</x:v>
      </x:c>
      <x:c r="AE25" s="25" t="str">
        <x:v>Y</x:v>
      </x:c>
      <x:c r="AF25" s="25" t="str">
        <x:v>Y</x:v>
      </x:c>
      <x:c r="AG25" s="25" t="str">
        <x:v>N/A</x:v>
      </x:c>
      <x:c r="AH25" s="25" t="str">
        <x:v>N/A</x:v>
      </x:c>
      <x:c r="AI25" s="25" t="str">
        <x:v>N/A</x:v>
      </x:c>
      <x:c r="AJ25" s="25" t="str">
        <x:v>N/A</x:v>
      </x:c>
      <x:c r="AK25" s="25" t="str">
        <x:v>N/A</x:v>
      </x:c>
      <x:c r="AL25" s="25" t="str">
        <x:v>N/A</x:v>
      </x:c>
      <x:c r="AM25" s="25" t="str">
        <x:v>N</x:v>
      </x:c>
      <x:c r="AN25" s="25" t="str">
        <x:v>Y</x:v>
      </x:c>
      <x:c r="AO25" s="25" t="str">
        <x:v>Y</x:v>
      </x:c>
      <x:c r="AP25" s="25" t="str">
        <x:v>N</x:v>
      </x:c>
      <x:c r="AQ25" s="25" t="str">
        <x:v>N</x:v>
      </x:c>
      <x:c r="AR25" s="25" t="str">
        <x:v>Y</x:v>
      </x:c>
      <x:c r="AS25" s="25" t="str">
        <x:v>Y</x:v>
      </x:c>
      <x:c r="AT25" s="25" t="str">
        <x:v>Y</x:v>
      </x:c>
      <x:c r="AU25" s="25" t="str">
        <x:v>N</x:v>
      </x:c>
      <x:c r="AV25" s="25" t="str">
        <x:v>N</x:v>
      </x:c>
      <x:c r="AW25" s="25" t="str">
        <x:v>N</x:v>
      </x:c>
      <x:c r="AX25" s="25" t="str">
        <x:v>N/A</x:v>
      </x:c>
    </x:row>
    <x:row r="26">
      <x:c r="A26" s="24" t="str">
        <x:v>022</x:v>
      </x:c>
      <x:c r="B26" s="25" t="str">
        <x:v>Non-surgical</x:v>
      </x:c>
      <x:c r="C26" s="25" t="str">
        <x:v>wrinkles</x:v>
      </x:c>
      <x:c r="D26" s="25" t="str">
        <x:v>Y</x:v>
      </x:c>
      <x:c r="E26" s="25" t="str">
        <x:v>Y</x:v>
      </x:c>
      <x:c r="F26" s="25" t="str">
        <x:v>Y</x:v>
      </x:c>
      <x:c r="G26" s="25" t="str">
        <x:v>N</x:v>
      </x:c>
      <x:c r="H26" s="25" t="str">
        <x:v>Y</x:v>
      </x:c>
      <x:c r="I26" s="25" t="str">
        <x:v>Y</x:v>
      </x:c>
      <x:c r="J26" s="25" t="str">
        <x:v>N</x:v>
      </x:c>
      <x:c r="K26" s="25" t="str">
        <x:v>N</x:v>
      </x:c>
      <x:c r="L26" s="25" t="str">
        <x:v>N</x:v>
      </x:c>
      <x:c r="M26" s="25" t="str">
        <x:v>N</x:v>
      </x:c>
      <x:c r="N26" s="25" t="str">
        <x:v>Y</x:v>
      </x:c>
      <x:c r="O26" s="25" t="str">
        <x:v>N</x:v>
      </x:c>
      <x:c r="P26" s="25" t="str">
        <x:v>Exact</x:v>
      </x:c>
      <x:c r="Q26" s="25" t="str">
        <x:v>Y</x:v>
      </x:c>
      <x:c r="R26" s="25" t="str">
        <x:v>N</x:v>
      </x:c>
      <x:c r="S26" s="25" t="str">
        <x:v>N</x:v>
      </x:c>
      <x:c r="T26" s="25" t="str">
        <x:v>Y</x:v>
      </x:c>
      <x:c r="U26" s="25" t="str">
        <x:v>Y</x:v>
      </x:c>
      <x:c r="V26" s="25" t="str">
        <x:v>N</x:v>
      </x:c>
      <x:c r="W26" s="25" t="str">
        <x:v>N</x:v>
      </x:c>
      <x:c r="X26" s="25" t="str">
        <x:v>Y</x:v>
      </x:c>
      <x:c r="Y26" s="25" t="str">
        <x:v>N</x:v>
      </x:c>
      <x:c r="Z26" s="25" t="str">
        <x:v>N</x:v>
      </x:c>
      <x:c r="AA26" s="25" t="str">
        <x:v>N</x:v>
      </x:c>
      <x:c r="AB26" s="25" t="str">
        <x:v>N</x:v>
      </x:c>
      <x:c r="AC26" s="25" t="str">
        <x:v>N</x:v>
      </x:c>
      <x:c r="AD26" s="25" t="str">
        <x:v>Y</x:v>
      </x:c>
      <x:c r="AE26" s="25" t="str">
        <x:v>Y</x:v>
      </x:c>
      <x:c r="AF26" s="25" t="str">
        <x:v>Y</x:v>
      </x:c>
      <x:c r="AG26" s="25" t="str">
        <x:v>N/A</x:v>
      </x:c>
      <x:c r="AH26" s="25" t="str">
        <x:v>N/A</x:v>
      </x:c>
      <x:c r="AI26" s="25" t="str">
        <x:v>N/A</x:v>
      </x:c>
      <x:c r="AJ26" s="25" t="str">
        <x:v>N/A</x:v>
      </x:c>
      <x:c r="AK26" s="25" t="str">
        <x:v>N/A</x:v>
      </x:c>
      <x:c r="AL26" s="25" t="str">
        <x:v>N/A</x:v>
      </x:c>
      <x:c r="AM26" s="25" t="str">
        <x:v>N</x:v>
      </x:c>
      <x:c r="AN26" s="25" t="str">
        <x:v>Y</x:v>
      </x:c>
      <x:c r="AO26" s="25" t="str">
        <x:v>N</x:v>
      </x:c>
      <x:c r="AP26" s="25" t="str">
        <x:v>N</x:v>
      </x:c>
      <x:c r="AQ26" s="25" t="str">
        <x:v>N</x:v>
      </x:c>
      <x:c r="AR26" s="25" t="str">
        <x:v>Y</x:v>
      </x:c>
      <x:c r="AS26" s="25" t="str">
        <x:v>Y</x:v>
      </x:c>
      <x:c r="AT26" s="25" t="str">
        <x:v>N</x:v>
      </x:c>
      <x:c r="AU26" s="25" t="str">
        <x:v>N</x:v>
      </x:c>
      <x:c r="AV26" s="25" t="str">
        <x:v>N</x:v>
      </x:c>
      <x:c r="AW26" s="25" t="str">
        <x:v>N</x:v>
      </x:c>
      <x:c r="AX26" s="25" t="str">
        <x:v>N/A</x:v>
      </x:c>
    </x:row>
    <x:row r="27">
      <x:c r="A27" s="24" t="str">
        <x:v>023</x:v>
      </x:c>
      <x:c r="B27" s="25" t="str">
        <x:v>Mixed</x:v>
      </x:c>
      <x:c r="C27" s="25" t="str">
        <x:v>breast</x:v>
      </x:c>
      <x:c r="D27" s="25" t="str">
        <x:v>Y</x:v>
      </x:c>
      <x:c r="E27" s="25" t="str">
        <x:v>Y</x:v>
      </x:c>
      <x:c r="F27" s="25" t="str">
        <x:v>Y</x:v>
      </x:c>
      <x:c r="G27" s="25" t="str">
        <x:v>N</x:v>
      </x:c>
      <x:c r="H27" s="25" t="str">
        <x:v>Y</x:v>
      </x:c>
      <x:c r="I27" s="25" t="str">
        <x:v>Y</x:v>
      </x:c>
      <x:c r="J27" s="25" t="str">
        <x:v>Y</x:v>
      </x:c>
      <x:c r="K27" s="25" t="str">
        <x:v>N</x:v>
      </x:c>
      <x:c r="L27" s="25" t="str">
        <x:v>N</x:v>
      </x:c>
      <x:c r="M27" s="25" t="str">
        <x:v>N</x:v>
      </x:c>
      <x:c r="N27" s="25" t="str">
        <x:v>N</x:v>
      </x:c>
      <x:c r="O27" s="25" t="str">
        <x:v>Y</x:v>
      </x:c>
      <x:c r="P27" s="25" t="str">
        <x:v>Exact</x:v>
      </x:c>
      <x:c r="Q27" s="25" t="str">
        <x:v>N</x:v>
      </x:c>
      <x:c r="R27" s="25" t="str">
        <x:v>Y</x:v>
      </x:c>
      <x:c r="S27" s="25" t="str">
        <x:v>N</x:v>
      </x:c>
      <x:c r="T27" s="25" t="str">
        <x:v>N</x:v>
      </x:c>
      <x:c r="U27" s="25" t="str">
        <x:v>Y</x:v>
      </x:c>
      <x:c r="V27" s="25" t="str">
        <x:v>Y</x:v>
      </x:c>
      <x:c r="W27" s="25" t="str">
        <x:v>Y</x:v>
      </x:c>
      <x:c r="X27" s="25" t="str">
        <x:v>Y</x:v>
      </x:c>
      <x:c r="Y27" s="25" t="str">
        <x:v>Y</x:v>
      </x:c>
      <x:c r="Z27" s="25" t="str">
        <x:v>Y</x:v>
      </x:c>
      <x:c r="AA27" s="25" t="str">
        <x:v>N</x:v>
      </x:c>
      <x:c r="AB27" s="25" t="str">
        <x:v>N</x:v>
      </x:c>
      <x:c r="AC27" s="25" t="str">
        <x:v>N</x:v>
      </x:c>
      <x:c r="AD27" s="25" t="str">
        <x:v>Y</x:v>
      </x:c>
      <x:c r="AE27" s="25" t="str">
        <x:v>Y</x:v>
      </x:c>
      <x:c r="AF27" s="25" t="str">
        <x:v>Y</x:v>
      </x:c>
      <x:c r="AG27" s="25" t="str">
        <x:v>N/A</x:v>
      </x:c>
      <x:c r="AH27" s="25" t="str">
        <x:v>N/A</x:v>
      </x:c>
      <x:c r="AI27" s="25" t="str">
        <x:v>N/A</x:v>
      </x:c>
      <x:c r="AJ27" s="25" t="str">
        <x:v>N/A</x:v>
      </x:c>
      <x:c r="AK27" s="25" t="str">
        <x:v>N/A</x:v>
      </x:c>
      <x:c r="AL27" s="25" t="str">
        <x:v>N/A</x:v>
      </x:c>
      <x:c r="AM27" s="25" t="str">
        <x:v>N</x:v>
      </x:c>
      <x:c r="AN27" s="25" t="str">
        <x:v>N</x:v>
      </x:c>
      <x:c r="AO27" s="25" t="str">
        <x:v>Y</x:v>
      </x:c>
      <x:c r="AP27" s="25" t="str">
        <x:v>N</x:v>
      </x:c>
      <x:c r="AQ27" s="25" t="str">
        <x:v>N</x:v>
      </x:c>
      <x:c r="AR27" s="25" t="str">
        <x:v>Y</x:v>
      </x:c>
      <x:c r="AS27" s="25" t="str">
        <x:v>N</x:v>
      </x:c>
      <x:c r="AT27" s="25" t="str">
        <x:v>Y</x:v>
      </x:c>
      <x:c r="AU27" s="25" t="str">
        <x:v>N</x:v>
      </x:c>
      <x:c r="AV27" s="25" t="str">
        <x:v>N</x:v>
      </x:c>
      <x:c r="AW27" s="25" t="str">
        <x:v>N</x:v>
      </x:c>
      <x:c r="AX27" s="25" t="str">
        <x:v>N/A</x:v>
      </x:c>
    </x:row>
    <x:row r="28">
      <x:c r="A28" s="24" t="str">
        <x:v>024</x:v>
      </x:c>
      <x:c r="B28" s="25" t="str">
        <x:v>Surgical</x:v>
      </x:c>
      <x:c r="C28" s="25" t="str">
        <x:v>breast</x:v>
      </x:c>
      <x:c r="D28" s="25" t="str">
        <x:v>Y</x:v>
      </x:c>
      <x:c r="E28" s="25" t="str">
        <x:v>Y</x:v>
      </x:c>
      <x:c r="F28" s="25" t="str">
        <x:v>Y</x:v>
      </x:c>
      <x:c r="G28" s="25" t="str">
        <x:v>Y</x:v>
      </x:c>
      <x:c r="H28" s="25" t="str">
        <x:v>Y</x:v>
      </x:c>
      <x:c r="I28" s="25" t="str">
        <x:v>Y</x:v>
      </x:c>
      <x:c r="J28" s="25" t="str">
        <x:v>Y</x:v>
      </x:c>
      <x:c r="K28" s="25" t="str">
        <x:v>Y</x:v>
      </x:c>
      <x:c r="L28" s="25" t="str">
        <x:v>Y</x:v>
      </x:c>
      <x:c r="M28" s="25" t="str">
        <x:v>Y</x:v>
      </x:c>
      <x:c r="N28" s="25" t="str">
        <x:v>N</x:v>
      </x:c>
      <x:c r="O28" s="25" t="str">
        <x:v>N</x:v>
      </x:c>
      <x:c r="P28" s="25" t="str">
        <x:v>N/A</x:v>
      </x:c>
      <x:c r="Q28" s="25" t="str">
        <x:v>N</x:v>
      </x:c>
      <x:c r="R28" s="25" t="str">
        <x:v>N</x:v>
      </x:c>
      <x:c r="S28" s="25" t="str">
        <x:v>N</x:v>
      </x:c>
      <x:c r="T28" s="25" t="str">
        <x:v>Y</x:v>
      </x:c>
      <x:c r="U28" s="25" t="str">
        <x:v>Y</x:v>
      </x:c>
      <x:c r="V28" s="25" t="str">
        <x:v>Y</x:v>
      </x:c>
      <x:c r="W28" s="25" t="str">
        <x:v>Y</x:v>
      </x:c>
      <x:c r="X28" s="25" t="str">
        <x:v>Y</x:v>
      </x:c>
      <x:c r="Y28" s="25" t="str">
        <x:v>N</x:v>
      </x:c>
      <x:c r="Z28" s="25" t="str">
        <x:v>N</x:v>
      </x:c>
      <x:c r="AA28" s="25" t="str">
        <x:v>N</x:v>
      </x:c>
      <x:c r="AB28" s="25" t="str">
        <x:v>N</x:v>
      </x:c>
      <x:c r="AC28" s="25" t="str">
        <x:v>N</x:v>
      </x:c>
      <x:c r="AD28" s="25" t="str">
        <x:v>Y</x:v>
      </x:c>
      <x:c r="AE28" s="25" t="str">
        <x:v>N</x:v>
      </x:c>
      <x:c r="AF28" s="25" t="str">
        <x:v>Y</x:v>
      </x:c>
      <x:c r="AG28" s="25" t="str">
        <x:v>N/A</x:v>
      </x:c>
      <x:c r="AH28" s="25" t="str">
        <x:v>N/A</x:v>
      </x:c>
      <x:c r="AI28" s="25" t="str">
        <x:v>N/A</x:v>
      </x:c>
      <x:c r="AJ28" s="25" t="str">
        <x:v>N/A</x:v>
      </x:c>
      <x:c r="AK28" s="25" t="str">
        <x:v>N/A</x:v>
      </x:c>
      <x:c r="AL28" s="25" t="str">
        <x:v>N/A</x:v>
      </x:c>
      <x:c r="AM28" s="25" t="str">
        <x:v>N</x:v>
      </x:c>
      <x:c r="AN28" s="25" t="str">
        <x:v>N</x:v>
      </x:c>
      <x:c r="AO28" s="25" t="str">
        <x:v>Y</x:v>
      </x:c>
      <x:c r="AP28" s="25" t="str">
        <x:v>N</x:v>
      </x:c>
      <x:c r="AQ28" s="25" t="str">
        <x:v>N</x:v>
      </x:c>
      <x:c r="AR28" s="25" t="str">
        <x:v>Y</x:v>
      </x:c>
      <x:c r="AS28" s="25" t="str">
        <x:v>N</x:v>
      </x:c>
      <x:c r="AT28" s="25" t="str">
        <x:v>N</x:v>
      </x:c>
      <x:c r="AU28" s="25" t="str">
        <x:v>N</x:v>
      </x:c>
      <x:c r="AV28" s="25" t="str">
        <x:v>N</x:v>
      </x:c>
      <x:c r="AW28" s="25" t="str">
        <x:v>N</x:v>
      </x:c>
      <x:c r="AX28" s="25" t="str">
        <x:v>N/A</x:v>
      </x:c>
    </x:row>
    <x:row r="29">
      <x:c r="A29" s="24" t="str">
        <x:v>025</x:v>
      </x:c>
      <x:c r="B29" s="25" t="str">
        <x:v>Mixed</x:v>
      </x:c>
      <x:c r="C29" s="25" t="str">
        <x:v>sagging skin</x:v>
      </x:c>
      <x:c r="D29" s="25" t="str">
        <x:v>Y</x:v>
      </x:c>
      <x:c r="E29" s="25" t="str">
        <x:v>Y</x:v>
      </x:c>
      <x:c r="F29" s="25" t="str">
        <x:v>Y</x:v>
      </x:c>
      <x:c r="G29" s="25" t="str">
        <x:v>Y</x:v>
      </x:c>
      <x:c r="H29" s="25" t="str">
        <x:v>Y</x:v>
      </x:c>
      <x:c r="I29" s="25" t="str">
        <x:v>Y</x:v>
      </x:c>
      <x:c r="J29" s="25" t="str">
        <x:v>Y</x:v>
      </x:c>
      <x:c r="K29" s="25" t="str">
        <x:v>Y</x:v>
      </x:c>
      <x:c r="L29" s="25" t="str">
        <x:v>Y</x:v>
      </x:c>
      <x:c r="M29" s="25" t="str">
        <x:v>N</x:v>
      </x:c>
      <x:c r="N29" s="25" t="str">
        <x:v>N</x:v>
      </x:c>
      <x:c r="O29" s="25" t="str">
        <x:v>Y</x:v>
      </x:c>
      <x:c r="P29" s="25" t="str">
        <x:v>Exact</x:v>
      </x:c>
      <x:c r="Q29" s="25" t="str">
        <x:v>N</x:v>
      </x:c>
      <x:c r="R29" s="25" t="str">
        <x:v>N</x:v>
      </x:c>
      <x:c r="S29" s="25" t="str">
        <x:v>N</x:v>
      </x:c>
      <x:c r="T29" s="25" t="str">
        <x:v>Y</x:v>
      </x:c>
      <x:c r="U29" s="25" t="str">
        <x:v>Y</x:v>
      </x:c>
      <x:c r="V29" s="25" t="str">
        <x:v>Y</x:v>
      </x:c>
      <x:c r="W29" s="25" t="str">
        <x:v>N</x:v>
      </x:c>
      <x:c r="X29" s="25" t="str">
        <x:v>Y</x:v>
      </x:c>
      <x:c r="Y29" s="25" t="str">
        <x:v>N</x:v>
      </x:c>
      <x:c r="Z29" s="25" t="str">
        <x:v>N</x:v>
      </x:c>
      <x:c r="AA29" s="25" t="str">
        <x:v>Y</x:v>
      </x:c>
      <x:c r="AB29" s="25" t="str">
        <x:v>N</x:v>
      </x:c>
      <x:c r="AC29" s="25" t="str">
        <x:v>N</x:v>
      </x:c>
      <x:c r="AD29" s="25" t="str">
        <x:v>Y</x:v>
      </x:c>
      <x:c r="AE29" s="25" t="str">
        <x:v>Y</x:v>
      </x:c>
      <x:c r="AF29" s="25" t="str">
        <x:v>Y</x:v>
      </x:c>
      <x:c r="AG29" s="25" t="str">
        <x:v>N/A</x:v>
      </x:c>
      <x:c r="AH29" s="25" t="str">
        <x:v>N/A</x:v>
      </x:c>
      <x:c r="AI29" s="25" t="str">
        <x:v>N/A</x:v>
      </x:c>
      <x:c r="AJ29" s="25" t="str">
        <x:v>N/A</x:v>
      </x:c>
      <x:c r="AK29" s="25" t="str">
        <x:v>N/A</x:v>
      </x:c>
      <x:c r="AL29" s="25" t="str">
        <x:v>N/A</x:v>
      </x:c>
      <x:c r="AM29" s="25" t="str">
        <x:v>N</x:v>
      </x:c>
      <x:c r="AN29" s="25" t="str">
        <x:v>N</x:v>
      </x:c>
      <x:c r="AO29" s="25" t="str">
        <x:v>Y</x:v>
      </x:c>
      <x:c r="AP29" s="25" t="str">
        <x:v>N</x:v>
      </x:c>
      <x:c r="AQ29" s="25" t="str">
        <x:v>N</x:v>
      </x:c>
      <x:c r="AR29" s="25" t="str">
        <x:v>Y</x:v>
      </x:c>
      <x:c r="AS29" s="25" t="str">
        <x:v>N</x:v>
      </x:c>
      <x:c r="AT29" s="25" t="str">
        <x:v>Y</x:v>
      </x:c>
      <x:c r="AU29" s="25" t="str">
        <x:v>N</x:v>
      </x:c>
      <x:c r="AV29" s="25" t="str">
        <x:v>Y</x:v>
      </x:c>
      <x:c r="AW29" s="25" t="str">
        <x:v>Y</x:v>
      </x:c>
      <x:c r="AX29" s="25" t="str">
        <x:v>N/A</x:v>
      </x:c>
    </x:row>
    <x:row r="30">
      <x:c r="A30" s="24" t="str">
        <x:v>026</x:v>
      </x:c>
      <x:c r="B30" s="25" t="str">
        <x:v>Mixed</x:v>
      </x:c>
      <x:c r="C30" s="25" t="str">
        <x:v>localised fat</x:v>
      </x:c>
      <x:c r="D30" s="25" t="str">
        <x:v>Y</x:v>
      </x:c>
      <x:c r="E30" s="25" t="str">
        <x:v>Y</x:v>
      </x:c>
      <x:c r="F30" s="25" t="str">
        <x:v>Y</x:v>
      </x:c>
      <x:c r="G30" s="25" t="str">
        <x:v>N</x:v>
      </x:c>
      <x:c r="H30" s="25" t="str">
        <x:v>Y</x:v>
      </x:c>
      <x:c r="I30" s="25" t="str">
        <x:v>Y</x:v>
      </x:c>
      <x:c r="J30" s="25" t="str">
        <x:v>Y</x:v>
      </x:c>
      <x:c r="K30" s="25" t="str">
        <x:v>Y</x:v>
      </x:c>
      <x:c r="L30" s="25" t="str">
        <x:v>N</x:v>
      </x:c>
      <x:c r="M30" s="25" t="str">
        <x:v>Y</x:v>
      </x:c>
      <x:c r="N30" s="25" t="str">
        <x:v>Y</x:v>
      </x:c>
      <x:c r="O30" s="25" t="str">
        <x:v>N</x:v>
      </x:c>
      <x:c r="P30" s="25" t="str">
        <x:v>N/A</x:v>
      </x:c>
      <x:c r="Q30" s="25" t="str">
        <x:v>N</x:v>
      </x:c>
      <x:c r="R30" s="25" t="str">
        <x:v>N</x:v>
      </x:c>
      <x:c r="S30" s="25" t="str">
        <x:v>N</x:v>
      </x:c>
      <x:c r="T30" s="25" t="str">
        <x:v>N</x:v>
      </x:c>
      <x:c r="U30" s="25" t="str">
        <x:v>Y</x:v>
      </x:c>
      <x:c r="V30" s="25" t="str">
        <x:v>Y</x:v>
      </x:c>
      <x:c r="W30" s="25" t="str">
        <x:v>N</x:v>
      </x:c>
      <x:c r="X30" s="25" t="str">
        <x:v>Y</x:v>
      </x:c>
      <x:c r="Y30" s="25" t="str">
        <x:v>N</x:v>
      </x:c>
      <x:c r="Z30" s="25" t="str">
        <x:v>N</x:v>
      </x:c>
      <x:c r="AA30" s="25" t="str">
        <x:v>Y</x:v>
      </x:c>
      <x:c r="AB30" s="25" t="str">
        <x:v>N</x:v>
      </x:c>
      <x:c r="AC30" s="25" t="str">
        <x:v>N</x:v>
      </x:c>
      <x:c r="AD30" s="25" t="str">
        <x:v>Y</x:v>
      </x:c>
      <x:c r="AE30" s="25" t="str">
        <x:v>Y</x:v>
      </x:c>
      <x:c r="AF30" s="25" t="str">
        <x:v>Y</x:v>
      </x:c>
      <x:c r="AG30" s="25" t="str">
        <x:v>N/A</x:v>
      </x:c>
      <x:c r="AH30" s="25" t="str">
        <x:v>N/A</x:v>
      </x:c>
      <x:c r="AI30" s="25" t="str">
        <x:v>N/A</x:v>
      </x:c>
      <x:c r="AJ30" s="25" t="str">
        <x:v>N/A</x:v>
      </x:c>
      <x:c r="AK30" s="25" t="str">
        <x:v>N/A</x:v>
      </x:c>
      <x:c r="AL30" s="25" t="str">
        <x:v>N/A</x:v>
      </x:c>
      <x:c r="AM30" s="25" t="str">
        <x:v>N</x:v>
      </x:c>
      <x:c r="AN30" s="25" t="str">
        <x:v>N</x:v>
      </x:c>
      <x:c r="AO30" s="25" t="str">
        <x:v>Y</x:v>
      </x:c>
      <x:c r="AP30" s="25" t="str">
        <x:v>N</x:v>
      </x:c>
      <x:c r="AQ30" s="25" t="str">
        <x:v>N</x:v>
      </x:c>
      <x:c r="AR30" s="25" t="str">
        <x:v>Y</x:v>
      </x:c>
      <x:c r="AS30" s="25" t="str">
        <x:v>N</x:v>
      </x:c>
      <x:c r="AT30" s="25" t="str">
        <x:v>Y</x:v>
      </x:c>
      <x:c r="AU30" s="25" t="str">
        <x:v>N</x:v>
      </x:c>
      <x:c r="AV30" s="25" t="str">
        <x:v>N</x:v>
      </x:c>
      <x:c r="AW30" s="25" t="str">
        <x:v>N</x:v>
      </x:c>
      <x:c r="AX30" s="25" t="str">
        <x:v>N/A</x:v>
      </x:c>
    </x:row>
    <x:row r="31">
      <x:c r="A31" s="24" t="str">
        <x:v>027</x:v>
      </x:c>
      <x:c r="B31" s="25" t="str">
        <x:v>Non-surgical</x:v>
      </x:c>
      <x:c r="C31" s="25" t="str">
        <x:v>wrinkles</x:v>
      </x:c>
      <x:c r="D31" s="25" t="str">
        <x:v>Y</x:v>
      </x:c>
      <x:c r="E31" s="25" t="str">
        <x:v>Y</x:v>
      </x:c>
      <x:c r="F31" s="25" t="str">
        <x:v>Y</x:v>
      </x:c>
      <x:c r="G31" s="25" t="str">
        <x:v>Y</x:v>
      </x:c>
      <x:c r="H31" s="25" t="str">
        <x:v>Y</x:v>
      </x:c>
      <x:c r="I31" s="25" t="str">
        <x:v>Y</x:v>
      </x:c>
      <x:c r="J31" s="25" t="str">
        <x:v>Y</x:v>
      </x:c>
      <x:c r="K31" s="25" t="str">
        <x:v>Y</x:v>
      </x:c>
      <x:c r="L31" s="25" t="str">
        <x:v>N</x:v>
      </x:c>
      <x:c r="M31" s="25" t="str">
        <x:v>Y</x:v>
      </x:c>
      <x:c r="N31" s="25" t="str">
        <x:v>Y</x:v>
      </x:c>
      <x:c r="O31" s="25" t="str">
        <x:v>Y</x:v>
      </x:c>
      <x:c r="P31" s="25" t="str">
        <x:v>Exact</x:v>
      </x:c>
      <x:c r="Q31" s="25" t="str">
        <x:v>N</x:v>
      </x:c>
      <x:c r="R31" s="25" t="str">
        <x:v>N</x:v>
      </x:c>
      <x:c r="S31" s="25" t="str">
        <x:v>N</x:v>
      </x:c>
      <x:c r="T31" s="25" t="str">
        <x:v>Y</x:v>
      </x:c>
      <x:c r="U31" s="25" t="str">
        <x:v>Y</x:v>
      </x:c>
      <x:c r="V31" s="25" t="str">
        <x:v>Y</x:v>
      </x:c>
      <x:c r="W31" s="25" t="str">
        <x:v>Y</x:v>
      </x:c>
      <x:c r="X31" s="25" t="str">
        <x:v>Y</x:v>
      </x:c>
      <x:c r="Y31" s="25" t="str">
        <x:v>N</x:v>
      </x:c>
      <x:c r="Z31" s="25" t="str">
        <x:v>N</x:v>
      </x:c>
      <x:c r="AA31" s="25" t="str">
        <x:v>N</x:v>
      </x:c>
      <x:c r="AB31" s="25" t="str">
        <x:v>N</x:v>
      </x:c>
      <x:c r="AC31" s="25" t="str">
        <x:v>Y</x:v>
      </x:c>
      <x:c r="AD31" s="25" t="str">
        <x:v>Y</x:v>
      </x:c>
      <x:c r="AE31" s="25" t="str">
        <x:v>Y</x:v>
      </x:c>
      <x:c r="AF31" s="25" t="str">
        <x:v>Y</x:v>
      </x:c>
      <x:c r="AG31" s="25" t="str">
        <x:v>N/A</x:v>
      </x:c>
      <x:c r="AH31" s="25" t="str">
        <x:v>N/A</x:v>
      </x:c>
      <x:c r="AI31" s="25" t="str">
        <x:v>N/A</x:v>
      </x:c>
      <x:c r="AJ31" s="25" t="str">
        <x:v>N/A</x:v>
      </x:c>
      <x:c r="AK31" s="25" t="str">
        <x:v>N/A</x:v>
      </x:c>
      <x:c r="AL31" s="25" t="str">
        <x:v>N/A</x:v>
      </x:c>
      <x:c r="AM31" s="25" t="str">
        <x:v>N</x:v>
      </x:c>
      <x:c r="AN31" s="25" t="str">
        <x:v>N</x:v>
      </x:c>
      <x:c r="AO31" s="25" t="str">
        <x:v>N</x:v>
      </x:c>
      <x:c r="AP31" s="25" t="str">
        <x:v>N</x:v>
      </x:c>
      <x:c r="AQ31" s="25" t="str">
        <x:v>Y</x:v>
      </x:c>
      <x:c r="AR31" s="25" t="str">
        <x:v>Y</x:v>
      </x:c>
      <x:c r="AS31" s="25" t="str">
        <x:v>Y</x:v>
      </x:c>
      <x:c r="AT31" s="25" t="str">
        <x:v>N</x:v>
      </x:c>
      <x:c r="AU31" s="25" t="str">
        <x:v>N</x:v>
      </x:c>
      <x:c r="AV31" s="25" t="str">
        <x:v>N</x:v>
      </x:c>
      <x:c r="AW31" s="25" t="str">
        <x:v>N</x:v>
      </x:c>
      <x:c r="AX31" s="25" t="str">
        <x:v>N/A</x:v>
      </x:c>
    </x:row>
    <x:row r="32">
      <x:c r="A32" s="24" t="str">
        <x:v>028</x:v>
      </x:c>
      <x:c r="B32" s="25" t="str">
        <x:v>Surgical</x:v>
      </x:c>
      <x:c r="C32" s="25" t="str">
        <x:v>breast</x:v>
      </x:c>
      <x:c r="D32" s="25" t="str">
        <x:v>Y</x:v>
      </x:c>
      <x:c r="E32" s="25" t="str">
        <x:v>Y</x:v>
      </x:c>
      <x:c r="F32" s="25" t="str">
        <x:v>Y</x:v>
      </x:c>
      <x:c r="G32" s="25" t="str">
        <x:v>N</x:v>
      </x:c>
      <x:c r="H32" s="25" t="str">
        <x:v>Y</x:v>
      </x:c>
      <x:c r="I32" s="25" t="str">
        <x:v>Y</x:v>
      </x:c>
      <x:c r="J32" s="25" t="str">
        <x:v>Y</x:v>
      </x:c>
      <x:c r="K32" s="25" t="str">
        <x:v>Y</x:v>
      </x:c>
      <x:c r="L32" s="25" t="str">
        <x:v>N</x:v>
      </x:c>
      <x:c r="M32" s="25" t="str">
        <x:v>N</x:v>
      </x:c>
      <x:c r="N32" s="25" t="str">
        <x:v>Y</x:v>
      </x:c>
      <x:c r="O32" s="25" t="str">
        <x:v>N</x:v>
      </x:c>
      <x:c r="P32" s="25" t="str">
        <x:v>N/A</x:v>
      </x:c>
      <x:c r="Q32" s="25" t="str">
        <x:v>N</x:v>
      </x:c>
      <x:c r="R32" s="25" t="str">
        <x:v>N</x:v>
      </x:c>
      <x:c r="S32" s="25" t="str">
        <x:v>N</x:v>
      </x:c>
      <x:c r="T32" s="25" t="str">
        <x:v>Y</x:v>
      </x:c>
      <x:c r="U32" s="25" t="str">
        <x:v>Y</x:v>
      </x:c>
      <x:c r="V32" s="25" t="str">
        <x:v>Y</x:v>
      </x:c>
      <x:c r="W32" s="25" t="str">
        <x:v>N</x:v>
      </x:c>
      <x:c r="X32" s="25" t="str">
        <x:v>Y</x:v>
      </x:c>
      <x:c r="Y32" s="25" t="str">
        <x:v>N</x:v>
      </x:c>
      <x:c r="Z32" s="25" t="str">
        <x:v>N</x:v>
      </x:c>
      <x:c r="AA32" s="25" t="str">
        <x:v>N</x:v>
      </x:c>
      <x:c r="AB32" s="25" t="str">
        <x:v>N</x:v>
      </x:c>
      <x:c r="AC32" s="25" t="str">
        <x:v>N</x:v>
      </x:c>
      <x:c r="AD32" s="25" t="str">
        <x:v>Y</x:v>
      </x:c>
      <x:c r="AE32" s="25" t="str">
        <x:v>Y</x:v>
      </x:c>
      <x:c r="AF32" s="25" t="str">
        <x:v>Y</x:v>
      </x:c>
      <x:c r="AG32" s="25" t="str">
        <x:v>N/A</x:v>
      </x:c>
      <x:c r="AH32" s="25" t="str">
        <x:v>N/A</x:v>
      </x:c>
      <x:c r="AI32" s="25" t="str">
        <x:v>N/A</x:v>
      </x:c>
      <x:c r="AJ32" s="25" t="str">
        <x:v>N/A</x:v>
      </x:c>
      <x:c r="AK32" s="25" t="str">
        <x:v>N/A</x:v>
      </x:c>
      <x:c r="AL32" s="25" t="str">
        <x:v>N/A</x:v>
      </x:c>
      <x:c r="AM32" s="25" t="str">
        <x:v>N</x:v>
      </x:c>
      <x:c r="AN32" s="25" t="str">
        <x:v>N</x:v>
      </x:c>
      <x:c r="AO32" s="25" t="str">
        <x:v>Y</x:v>
      </x:c>
      <x:c r="AP32" s="25" t="str">
        <x:v>N</x:v>
      </x:c>
      <x:c r="AQ32" s="25" t="str">
        <x:v>N</x:v>
      </x:c>
      <x:c r="AR32" s="25" t="str">
        <x:v>N</x:v>
      </x:c>
      <x:c r="AS32" s="25" t="str">
        <x:v>N</x:v>
      </x:c>
      <x:c r="AT32" s="25" t="str">
        <x:v>Y</x:v>
      </x:c>
      <x:c r="AU32" s="25" t="str">
        <x:v>N</x:v>
      </x:c>
      <x:c r="AV32" s="25" t="str">
        <x:v>N</x:v>
      </x:c>
      <x:c r="AW32" s="25" t="str">
        <x:v>N</x:v>
      </x:c>
      <x:c r="AX32" s="25" t="str">
        <x:v>N/A</x:v>
      </x:c>
    </x:row>
    <x:row r="33">
      <x:c r="A33" s="24" t="str">
        <x:v>029</x:v>
      </x:c>
      <x:c r="B33" s="25" t="str">
        <x:v>Non-surgical</x:v>
      </x:c>
      <x:c r="C33" s="25" t="str">
        <x:v>wrinkles</x:v>
      </x:c>
      <x:c r="D33" s="25" t="str">
        <x:v>Y</x:v>
      </x:c>
      <x:c r="E33" s="25" t="str">
        <x:v>Y</x:v>
      </x:c>
      <x:c r="F33" s="25" t="str">
        <x:v>N</x:v>
      </x:c>
      <x:c r="G33" s="25" t="str">
        <x:v>N</x:v>
      </x:c>
      <x:c r="H33" s="25" t="str">
        <x:v>N</x:v>
      </x:c>
      <x:c r="I33" s="25" t="str">
        <x:v>N</x:v>
      </x:c>
      <x:c r="J33" s="25" t="str">
        <x:v>N</x:v>
      </x:c>
      <x:c r="K33" s="25" t="str">
        <x:v>N</x:v>
      </x:c>
      <x:c r="L33" s="25" t="str">
        <x:v>N</x:v>
      </x:c>
      <x:c r="M33" s="25" t="str">
        <x:v>N</x:v>
      </x:c>
      <x:c r="N33" s="25" t="str">
        <x:v>N</x:v>
      </x:c>
      <x:c r="O33" s="25" t="str">
        <x:v>N</x:v>
      </x:c>
      <x:c r="P33" s="25" t="str">
        <x:v>Exact</x:v>
      </x:c>
      <x:c r="Q33" s="25" t="str">
        <x:v>Y</x:v>
      </x:c>
      <x:c r="R33" s="25" t="str">
        <x:v>N</x:v>
      </x:c>
      <x:c r="S33" s="25" t="str">
        <x:v>N</x:v>
      </x:c>
      <x:c r="T33" s="25" t="str">
        <x:v>Y</x:v>
      </x:c>
      <x:c r="U33" s="25" t="str">
        <x:v>Y</x:v>
      </x:c>
      <x:c r="V33" s="25" t="str">
        <x:v>N</x:v>
      </x:c>
      <x:c r="W33" s="25" t="str">
        <x:v>N</x:v>
      </x:c>
      <x:c r="X33" s="25" t="str">
        <x:v>N</x:v>
      </x:c>
      <x:c r="Y33" s="25" t="str">
        <x:v>N</x:v>
      </x:c>
      <x:c r="Z33" s="25" t="str">
        <x:v>N</x:v>
      </x:c>
      <x:c r="AA33" s="25" t="str">
        <x:v>N</x:v>
      </x:c>
      <x:c r="AB33" s="25" t="str">
        <x:v>N</x:v>
      </x:c>
      <x:c r="AC33" s="25" t="str">
        <x:v>N</x:v>
      </x:c>
      <x:c r="AD33" s="25" t="str">
        <x:v>Y</x:v>
      </x:c>
      <x:c r="AE33" s="25" t="str">
        <x:v>Y</x:v>
      </x:c>
      <x:c r="AF33" s="25" t="str">
        <x:v>Y</x:v>
      </x:c>
      <x:c r="AG33" s="25" t="str">
        <x:v>N/A</x:v>
      </x:c>
      <x:c r="AH33" s="25" t="str">
        <x:v>N/A</x:v>
      </x:c>
      <x:c r="AI33" s="25" t="str">
        <x:v>N/A</x:v>
      </x:c>
      <x:c r="AJ33" s="25" t="str">
        <x:v>N/A</x:v>
      </x:c>
      <x:c r="AK33" s="25" t="str">
        <x:v>N/A</x:v>
      </x:c>
      <x:c r="AL33" s="25" t="str">
        <x:v>N/A</x:v>
      </x:c>
      <x:c r="AM33" s="25" t="str">
        <x:v>N</x:v>
      </x:c>
      <x:c r="AN33" s="25" t="str">
        <x:v>Y</x:v>
      </x:c>
      <x:c r="AO33" s="25" t="str">
        <x:v>N</x:v>
      </x:c>
      <x:c r="AP33" s="25" t="str">
        <x:v>N</x:v>
      </x:c>
      <x:c r="AQ33" s="25" t="str">
        <x:v>N</x:v>
      </x:c>
      <x:c r="AR33" s="25" t="str">
        <x:v>Y</x:v>
      </x:c>
      <x:c r="AS33" s="25" t="str">
        <x:v>N</x:v>
      </x:c>
      <x:c r="AT33" s="25" t="str">
        <x:v>N</x:v>
      </x:c>
      <x:c r="AU33" s="25" t="str">
        <x:v>N</x:v>
      </x:c>
      <x:c r="AV33" s="25" t="str">
        <x:v>N</x:v>
      </x:c>
      <x:c r="AW33" s="25" t="str">
        <x:v>N</x:v>
      </x:c>
      <x:c r="AX33" s="25" t="str">
        <x:v>N/A</x:v>
      </x:c>
    </x:row>
    <x:row r="34">
      <x:c r="A34" s="24" t="str">
        <x:v>030</x:v>
      </x:c>
      <x:c r="B34" s="25" t="str">
        <x:v>Non-surgical</x:v>
      </x:c>
      <x:c r="C34" s="25" t="str">
        <x:v>wrinkles</x:v>
      </x:c>
      <x:c r="D34" s="25" t="str">
        <x:v>Y</x:v>
      </x:c>
      <x:c r="E34" s="25" t="str">
        <x:v>Y</x:v>
      </x:c>
      <x:c r="F34" s="25" t="str">
        <x:v>Y</x:v>
      </x:c>
      <x:c r="G34" s="25" t="str">
        <x:v>N</x:v>
      </x:c>
      <x:c r="H34" s="25" t="str">
        <x:v>Y</x:v>
      </x:c>
      <x:c r="I34" s="25" t="str">
        <x:v>Y</x:v>
      </x:c>
      <x:c r="J34" s="25" t="str">
        <x:v>Y</x:v>
      </x:c>
      <x:c r="K34" s="25" t="str">
        <x:v>Y</x:v>
      </x:c>
      <x:c r="L34" s="25" t="str">
        <x:v>N</x:v>
      </x:c>
      <x:c r="M34" s="25" t="str">
        <x:v>N</x:v>
      </x:c>
      <x:c r="N34" s="25" t="str">
        <x:v>N</x:v>
      </x:c>
      <x:c r="O34" s="25" t="str">
        <x:v>N</x:v>
      </x:c>
      <x:c r="P34" s="25" t="str">
        <x:v>N/A</x:v>
      </x:c>
      <x:c r="Q34" s="25" t="str">
        <x:v>N</x:v>
      </x:c>
      <x:c r="R34" s="25" t="str">
        <x:v>N</x:v>
      </x:c>
      <x:c r="S34" s="25" t="str">
        <x:v>N</x:v>
      </x:c>
      <x:c r="T34" s="25" t="str">
        <x:v>N</x:v>
      </x:c>
      <x:c r="U34" s="25" t="str">
        <x:v>Y</x:v>
      </x:c>
      <x:c r="V34" s="25" t="str">
        <x:v>Y</x:v>
      </x:c>
      <x:c r="W34" s="25" t="str">
        <x:v>N</x:v>
      </x:c>
      <x:c r="X34" s="25" t="str">
        <x:v>Y</x:v>
      </x:c>
      <x:c r="Y34" s="25" t="str">
        <x:v>N</x:v>
      </x:c>
      <x:c r="Z34" s="25" t="str">
        <x:v>N</x:v>
      </x:c>
      <x:c r="AA34" s="25" t="str">
        <x:v>N</x:v>
      </x:c>
      <x:c r="AB34" s="25" t="str">
        <x:v>N</x:v>
      </x:c>
      <x:c r="AC34" s="25" t="str">
        <x:v>N</x:v>
      </x:c>
      <x:c r="AD34" s="25" t="str">
        <x:v>Y</x:v>
      </x:c>
      <x:c r="AE34" s="25" t="str">
        <x:v>Y</x:v>
      </x:c>
      <x:c r="AF34" s="25" t="str">
        <x:v>Y</x:v>
      </x:c>
      <x:c r="AG34" s="25" t="str">
        <x:v>N/A</x:v>
      </x:c>
      <x:c r="AH34" s="25" t="str">
        <x:v>N/A</x:v>
      </x:c>
      <x:c r="AI34" s="25" t="str">
        <x:v>N/A</x:v>
      </x:c>
      <x:c r="AJ34" s="25" t="str">
        <x:v>N/A</x:v>
      </x:c>
      <x:c r="AK34" s="25" t="str">
        <x:v>N/A</x:v>
      </x:c>
      <x:c r="AL34" s="25" t="str">
        <x:v>N/A</x:v>
      </x:c>
      <x:c r="AM34" s="25" t="str">
        <x:v>N</x:v>
      </x:c>
      <x:c r="AN34" s="25" t="str">
        <x:v>N</x:v>
      </x:c>
      <x:c r="AO34" s="25" t="str">
        <x:v>N</x:v>
      </x:c>
      <x:c r="AP34" s="25" t="str">
        <x:v>N</x:v>
      </x:c>
      <x:c r="AQ34" s="25" t="str">
        <x:v>N</x:v>
      </x:c>
      <x:c r="AR34" s="25" t="str">
        <x:v>Y</x:v>
      </x:c>
      <x:c r="AS34" s="25" t="str">
        <x:v>N</x:v>
      </x:c>
      <x:c r="AT34" s="25" t="str">
        <x:v>N</x:v>
      </x:c>
      <x:c r="AU34" s="25" t="str">
        <x:v>N</x:v>
      </x:c>
      <x:c r="AV34" s="25" t="str">
        <x:v>N</x:v>
      </x:c>
      <x:c r="AW34" s="25" t="str">
        <x:v>Y</x:v>
      </x:c>
      <x:c r="AX34" s="25" t="str">
        <x:v>N/A</x:v>
      </x:c>
    </x:row>
    <x:row r="35">
      <x:c r="A35" s="24" t="str">
        <x:v>031</x:v>
      </x:c>
      <x:c r="B35" s="25" t="str">
        <x:v>Non-surgical</x:v>
      </x:c>
      <x:c r="C35" s="25" t="str">
        <x:v>sagging skin</x:v>
      </x:c>
      <x:c r="D35" s="25" t="str">
        <x:v>Y</x:v>
      </x:c>
      <x:c r="E35" s="25" t="str">
        <x:v>Y</x:v>
      </x:c>
      <x:c r="F35" s="25" t="str">
        <x:v>Y</x:v>
      </x:c>
      <x:c r="G35" s="25" t="str">
        <x:v>Y</x:v>
      </x:c>
      <x:c r="H35" s="25" t="str">
        <x:v>N</x:v>
      </x:c>
      <x:c r="I35" s="25" t="str">
        <x:v>Y</x:v>
      </x:c>
      <x:c r="J35" s="25" t="str">
        <x:v>Y</x:v>
      </x:c>
      <x:c r="K35" s="25" t="str">
        <x:v>Y</x:v>
      </x:c>
      <x:c r="L35" s="25" t="str">
        <x:v>N</x:v>
      </x:c>
      <x:c r="M35" s="25" t="str">
        <x:v>N</x:v>
      </x:c>
      <x:c r="N35" s="25" t="str">
        <x:v>N</x:v>
      </x:c>
      <x:c r="O35" s="25" t="str">
        <x:v>N</x:v>
      </x:c>
      <x:c r="P35" s="25" t="str">
        <x:v>N/A</x:v>
      </x:c>
      <x:c r="Q35" s="25" t="str">
        <x:v>N</x:v>
      </x:c>
      <x:c r="R35" s="25" t="str">
        <x:v>N</x:v>
      </x:c>
      <x:c r="S35" s="25" t="str">
        <x:v>N</x:v>
      </x:c>
      <x:c r="T35" s="25" t="str">
        <x:v>N</x:v>
      </x:c>
      <x:c r="U35" s="25" t="str">
        <x:v>Y</x:v>
      </x:c>
      <x:c r="V35" s="25" t="str">
        <x:v>Y</x:v>
      </x:c>
      <x:c r="W35" s="25" t="str">
        <x:v>Y</x:v>
      </x:c>
      <x:c r="X35" s="25" t="str">
        <x:v>Y</x:v>
      </x:c>
      <x:c r="Y35" s="25" t="str">
        <x:v>N</x:v>
      </x:c>
      <x:c r="Z35" s="25" t="str">
        <x:v>N</x:v>
      </x:c>
      <x:c r="AA35" s="25" t="str">
        <x:v>N</x:v>
      </x:c>
      <x:c r="AB35" s="25" t="str">
        <x:v>N</x:v>
      </x:c>
      <x:c r="AC35" s="25" t="str">
        <x:v>N</x:v>
      </x:c>
      <x:c r="AD35" s="25" t="str">
        <x:v>Y</x:v>
      </x:c>
      <x:c r="AE35" s="25" t="str">
        <x:v>Y</x:v>
      </x:c>
      <x:c r="AF35" s="25" t="str">
        <x:v>Y</x:v>
      </x:c>
      <x:c r="AG35" s="25" t="str">
        <x:v>N/A</x:v>
      </x:c>
      <x:c r="AH35" s="25" t="str">
        <x:v>N/A</x:v>
      </x:c>
      <x:c r="AI35" s="25" t="str">
        <x:v>N/A</x:v>
      </x:c>
      <x:c r="AJ35" s="25" t="str">
        <x:v>N/A</x:v>
      </x:c>
      <x:c r="AK35" s="25" t="str">
        <x:v>N/A</x:v>
      </x:c>
      <x:c r="AL35" s="25" t="str">
        <x:v>N/A</x:v>
      </x:c>
      <x:c r="AM35" s="25" t="str">
        <x:v>N</x:v>
      </x:c>
      <x:c r="AN35" s="25" t="str">
        <x:v>N</x:v>
      </x:c>
      <x:c r="AO35" s="25" t="str">
        <x:v>Y</x:v>
      </x:c>
      <x:c r="AP35" s="25" t="str">
        <x:v>Y</x:v>
      </x:c>
      <x:c r="AQ35" s="25" t="str">
        <x:v>N</x:v>
      </x:c>
      <x:c r="AR35" s="25" t="str">
        <x:v>Y</x:v>
      </x:c>
      <x:c r="AS35" s="25" t="str">
        <x:v>N</x:v>
      </x:c>
      <x:c r="AT35" s="25" t="str">
        <x:v>Y</x:v>
      </x:c>
      <x:c r="AU35" s="25" t="str">
        <x:v>Y</x:v>
      </x:c>
      <x:c r="AV35" s="25" t="str">
        <x:v>N</x:v>
      </x:c>
      <x:c r="AW35" s="25" t="str">
        <x:v>Y</x:v>
      </x:c>
      <x:c r="AX35" s="25" t="str">
        <x:v>N/A</x:v>
      </x:c>
    </x:row>
    <x:row r="36">
      <x:c r="A36" s="24" t="str">
        <x:v>032</x:v>
      </x:c>
      <x:c r="B36" s="25" t="str">
        <x:v>Surgical</x:v>
      </x:c>
      <x:c r="C36" s="25" t="str">
        <x:v>breast</x:v>
      </x:c>
      <x:c r="D36" s="25" t="str">
        <x:v>Y</x:v>
      </x:c>
      <x:c r="E36" s="25" t="str">
        <x:v>Y</x:v>
      </x:c>
      <x:c r="F36" s="25" t="str">
        <x:v>Y</x:v>
      </x:c>
      <x:c r="G36" s="25" t="str">
        <x:v>Y</x:v>
      </x:c>
      <x:c r="H36" s="25" t="str">
        <x:v>Y</x:v>
      </x:c>
      <x:c r="I36" s="25" t="str">
        <x:v>Y</x:v>
      </x:c>
      <x:c r="J36" s="25" t="str">
        <x:v>Y</x:v>
      </x:c>
      <x:c r="K36" s="25" t="str">
        <x:v>Y</x:v>
      </x:c>
      <x:c r="L36" s="25" t="str">
        <x:v>Y</x:v>
      </x:c>
      <x:c r="M36" s="25" t="str">
        <x:v>Y</x:v>
      </x:c>
      <x:c r="N36" s="25" t="str">
        <x:v>Y</x:v>
      </x:c>
      <x:c r="O36" s="25" t="str">
        <x:v>N</x:v>
      </x:c>
      <x:c r="P36" s="25" t="str">
        <x:v>N/A</x:v>
      </x:c>
      <x:c r="Q36" s="25" t="str">
        <x:v>N</x:v>
      </x:c>
      <x:c r="R36" s="25" t="str">
        <x:v>N</x:v>
      </x:c>
      <x:c r="S36" s="25" t="str">
        <x:v>N</x:v>
      </x:c>
      <x:c r="T36" s="25" t="str">
        <x:v>Y</x:v>
      </x:c>
      <x:c r="U36" s="25" t="str">
        <x:v>Y</x:v>
      </x:c>
      <x:c r="V36" s="25" t="str">
        <x:v>Y</x:v>
      </x:c>
      <x:c r="W36" s="25" t="str">
        <x:v>Y</x:v>
      </x:c>
      <x:c r="X36" s="25" t="str">
        <x:v>Y</x:v>
      </x:c>
      <x:c r="Y36" s="25" t="str">
        <x:v>N</x:v>
      </x:c>
      <x:c r="Z36" s="25" t="str">
        <x:v>N</x:v>
      </x:c>
      <x:c r="AA36" s="25" t="str">
        <x:v>N</x:v>
      </x:c>
      <x:c r="AB36" s="25" t="str">
        <x:v>N</x:v>
      </x:c>
      <x:c r="AC36" s="25" t="str">
        <x:v>N</x:v>
      </x:c>
      <x:c r="AD36" s="25" t="str">
        <x:v>Y</x:v>
      </x:c>
      <x:c r="AE36" s="25" t="str">
        <x:v>Y</x:v>
      </x:c>
      <x:c r="AF36" s="25" t="str">
        <x:v>Y</x:v>
      </x:c>
      <x:c r="AG36" s="25" t="str">
        <x:v>N/A</x:v>
      </x:c>
      <x:c r="AH36" s="25" t="str">
        <x:v>N/A</x:v>
      </x:c>
      <x:c r="AI36" s="25" t="str">
        <x:v>N/A</x:v>
      </x:c>
      <x:c r="AJ36" s="25" t="str">
        <x:v>N/A</x:v>
      </x:c>
      <x:c r="AK36" s="25" t="str">
        <x:v>N/A</x:v>
      </x:c>
      <x:c r="AL36" s="25" t="str">
        <x:v>N/A</x:v>
      </x:c>
      <x:c r="AM36" s="25" t="str">
        <x:v>N</x:v>
      </x:c>
      <x:c r="AN36" s="25" t="str">
        <x:v>N</x:v>
      </x:c>
      <x:c r="AO36" s="25" t="str">
        <x:v>Y</x:v>
      </x:c>
      <x:c r="AP36" s="25" t="str">
        <x:v>N</x:v>
      </x:c>
      <x:c r="AQ36" s="25" t="str">
        <x:v>N</x:v>
      </x:c>
      <x:c r="AR36" s="25" t="str">
        <x:v>N</x:v>
      </x:c>
      <x:c r="AS36" s="25" t="str">
        <x:v>N</x:v>
      </x:c>
      <x:c r="AT36" s="25" t="str">
        <x:v>Y</x:v>
      </x:c>
      <x:c r="AU36" s="25" t="str">
        <x:v>N</x:v>
      </x:c>
      <x:c r="AV36" s="25" t="str">
        <x:v>N</x:v>
      </x:c>
      <x:c r="AW36" s="25" t="str">
        <x:v>N</x:v>
      </x:c>
      <x:c r="AX36" s="25" t="str">
        <x:v>N/A</x:v>
      </x:c>
    </x:row>
    <x:row r="37">
      <x:c r="A37" s="24" t="str">
        <x:v>033</x:v>
      </x:c>
      <x:c r="B37" s="25" t="str">
        <x:v>Surgical</x:v>
      </x:c>
      <x:c r="C37" s="25" t="str">
        <x:v>sagging skin</x:v>
      </x:c>
      <x:c r="D37" s="25" t="str">
        <x:v>Y</x:v>
      </x:c>
      <x:c r="E37" s="25" t="str">
        <x:v>Y</x:v>
      </x:c>
      <x:c r="F37" s="25" t="str">
        <x:v>Y</x:v>
      </x:c>
      <x:c r="G37" s="25" t="str">
        <x:v>N</x:v>
      </x:c>
      <x:c r="H37" s="25" t="str">
        <x:v>N</x:v>
      </x:c>
      <x:c r="I37" s="25" t="str">
        <x:v>Y</x:v>
      </x:c>
      <x:c r="J37" s="25" t="str">
        <x:v>Y</x:v>
      </x:c>
      <x:c r="K37" s="25" t="str">
        <x:v>Y</x:v>
      </x:c>
      <x:c r="L37" s="25" t="str">
        <x:v>N</x:v>
      </x:c>
      <x:c r="M37" s="25" t="str">
        <x:v>N</x:v>
      </x:c>
      <x:c r="N37" s="25" t="str">
        <x:v>N</x:v>
      </x:c>
      <x:c r="O37" s="25" t="str">
        <x:v>N</x:v>
      </x:c>
      <x:c r="P37" s="25" t="str">
        <x:v>N/A</x:v>
      </x:c>
      <x:c r="Q37" s="25" t="str">
        <x:v>N</x:v>
      </x:c>
      <x:c r="R37" s="25" t="str">
        <x:v>N</x:v>
      </x:c>
      <x:c r="S37" s="25" t="str">
        <x:v>N</x:v>
      </x:c>
      <x:c r="T37" s="25" t="str">
        <x:v>Y</x:v>
      </x:c>
      <x:c r="U37" s="25" t="str">
        <x:v>Y</x:v>
      </x:c>
      <x:c r="V37" s="25" t="str">
        <x:v>Y</x:v>
      </x:c>
      <x:c r="W37" s="25" t="str">
        <x:v>N</x:v>
      </x:c>
      <x:c r="X37" s="25" t="str">
        <x:v>Y</x:v>
      </x:c>
      <x:c r="Y37" s="25" t="str">
        <x:v>N</x:v>
      </x:c>
      <x:c r="Z37" s="25" t="str">
        <x:v>N</x:v>
      </x:c>
      <x:c r="AA37" s="25" t="str">
        <x:v>Y</x:v>
      </x:c>
      <x:c r="AB37" s="25" t="str">
        <x:v>N</x:v>
      </x:c>
      <x:c r="AC37" s="25" t="str">
        <x:v>N</x:v>
      </x:c>
      <x:c r="AD37" s="25" t="str">
        <x:v>Y</x:v>
      </x:c>
      <x:c r="AE37" s="25" t="str">
        <x:v>Y</x:v>
      </x:c>
      <x:c r="AF37" s="25" t="str">
        <x:v>Y</x:v>
      </x:c>
      <x:c r="AG37" s="25" t="str">
        <x:v>N/A</x:v>
      </x:c>
      <x:c r="AH37" s="25" t="str">
        <x:v>N/A</x:v>
      </x:c>
      <x:c r="AI37" s="25" t="str">
        <x:v>N/A</x:v>
      </x:c>
      <x:c r="AJ37" s="25" t="str">
        <x:v>N/A</x:v>
      </x:c>
      <x:c r="AK37" s="25" t="str">
        <x:v>N/A</x:v>
      </x:c>
      <x:c r="AL37" s="25" t="str">
        <x:v>N/A</x:v>
      </x:c>
      <x:c r="AM37" s="25" t="str">
        <x:v>N</x:v>
      </x:c>
      <x:c r="AN37" s="25" t="str">
        <x:v>N</x:v>
      </x:c>
      <x:c r="AO37" s="25" t="str">
        <x:v>Y</x:v>
      </x:c>
      <x:c r="AP37" s="25" t="str">
        <x:v>N</x:v>
      </x:c>
      <x:c r="AQ37" s="25" t="str">
        <x:v>N</x:v>
      </x:c>
      <x:c r="AR37" s="25" t="str">
        <x:v>Y</x:v>
      </x:c>
      <x:c r="AS37" s="25" t="str">
        <x:v>N</x:v>
      </x:c>
      <x:c r="AT37" s="25" t="str">
        <x:v>N</x:v>
      </x:c>
      <x:c r="AU37" s="25" t="str">
        <x:v>N</x:v>
      </x:c>
      <x:c r="AV37" s="25" t="str">
        <x:v>Y</x:v>
      </x:c>
      <x:c r="AW37" s="25" t="str">
        <x:v>Y</x:v>
      </x:c>
      <x:c r="AX37" s="25" t="str">
        <x:v>N/A</x:v>
      </x:c>
    </x:row>
    <x:row r="38">
      <x:c r="A38" s="24" t="str">
        <x:v>034</x:v>
      </x:c>
      <x:c r="B38" s="25" t="str">
        <x:v>Non-surgical</x:v>
      </x:c>
      <x:c r="C38" s="25" t="str">
        <x:v>sagging skin</x:v>
      </x:c>
      <x:c r="D38" s="25" t="str">
        <x:v>Y</x:v>
      </x:c>
      <x:c r="E38" s="25" t="str">
        <x:v>N</x:v>
      </x:c>
      <x:c r="F38" s="25" t="str">
        <x:v>N</x:v>
      </x:c>
      <x:c r="G38" s="25" t="str">
        <x:v>N</x:v>
      </x:c>
      <x:c r="H38" s="25" t="str">
        <x:v>N</x:v>
      </x:c>
      <x:c r="I38" s="25" t="str">
        <x:v>N</x:v>
      </x:c>
      <x:c r="J38" s="25" t="str">
        <x:v>N</x:v>
      </x:c>
      <x:c r="K38" s="25" t="str">
        <x:v>N</x:v>
      </x:c>
      <x:c r="L38" s="25" t="str">
        <x:v>N</x:v>
      </x:c>
      <x:c r="M38" s="25" t="str">
        <x:v>N</x:v>
      </x:c>
      <x:c r="N38" s="25" t="str">
        <x:v>N</x:v>
      </x:c>
      <x:c r="O38" s="25" t="str">
        <x:v>Y</x:v>
      </x:c>
      <x:c r="P38" s="25" t="str">
        <x:v>Exact</x:v>
      </x:c>
      <x:c r="Q38" s="25" t="str">
        <x:v>N</x:v>
      </x:c>
      <x:c r="R38" s="25" t="str">
        <x:v>N</x:v>
      </x:c>
      <x:c r="S38" s="25" t="str">
        <x:v>N</x:v>
      </x:c>
      <x:c r="T38" s="25" t="str">
        <x:v>N</x:v>
      </x:c>
      <x:c r="U38" s="25" t="str">
        <x:v>N</x:v>
      </x:c>
      <x:c r="V38" s="25" t="str">
        <x:v>N/A</x:v>
      </x:c>
      <x:c r="W38" s="25" t="str">
        <x:v>N</x:v>
      </x:c>
      <x:c r="X38" s="25" t="str">
        <x:v>N</x:v>
      </x:c>
      <x:c r="Y38" s="25" t="str">
        <x:v>Y</x:v>
      </x:c>
      <x:c r="Z38" s="25" t="str">
        <x:v>N</x:v>
      </x:c>
      <x:c r="AA38" s="25" t="str">
        <x:v>N</x:v>
      </x:c>
      <x:c r="AB38" s="25" t="str">
        <x:v>N</x:v>
      </x:c>
      <x:c r="AC38" s="25" t="str">
        <x:v>Y</x:v>
      </x:c>
      <x:c r="AD38" s="25" t="str">
        <x:v>Y</x:v>
      </x:c>
      <x:c r="AE38" s="25" t="str">
        <x:v>Y</x:v>
      </x:c>
      <x:c r="AF38" s="25" t="str">
        <x:v>Y</x:v>
      </x:c>
      <x:c r="AG38" s="25" t="str">
        <x:v>N/A</x:v>
      </x:c>
      <x:c r="AH38" s="25" t="str">
        <x:v>N/A</x:v>
      </x:c>
      <x:c r="AI38" s="25" t="str">
        <x:v>N/A</x:v>
      </x:c>
      <x:c r="AJ38" s="25" t="str">
        <x:v>N/A</x:v>
      </x:c>
      <x:c r="AK38" s="25" t="str">
        <x:v>N/A</x:v>
      </x:c>
      <x:c r="AL38" s="25" t="str">
        <x:v>N/A</x:v>
      </x:c>
      <x:c r="AM38" s="25" t="str">
        <x:v>N</x:v>
      </x:c>
      <x:c r="AN38" s="25" t="str">
        <x:v>N</x:v>
      </x:c>
      <x:c r="AO38" s="25" t="str">
        <x:v>N</x:v>
      </x:c>
      <x:c r="AP38" s="25" t="str">
        <x:v>N</x:v>
      </x:c>
      <x:c r="AQ38" s="25" t="str">
        <x:v>N</x:v>
      </x:c>
      <x:c r="AR38" s="25" t="str">
        <x:v>N</x:v>
      </x:c>
      <x:c r="AS38" s="25" t="str">
        <x:v>N</x:v>
      </x:c>
      <x:c r="AT38" s="25" t="str">
        <x:v>N</x:v>
      </x:c>
      <x:c r="AU38" s="25" t="str">
        <x:v>N</x:v>
      </x:c>
      <x:c r="AV38" s="25" t="str">
        <x:v>N</x:v>
      </x:c>
      <x:c r="AW38" s="25" t="str">
        <x:v>N</x:v>
      </x:c>
      <x:c r="AX38" s="25" t="str">
        <x:v>N/A</x:v>
      </x:c>
    </x:row>
    <x:row r="39">
      <x:c r="A39" s="24" t="str">
        <x:v>035</x:v>
      </x:c>
      <x:c r="B39" s="25" t="str">
        <x:v>Mixed</x:v>
      </x:c>
      <x:c r="C39" s="25" t="str">
        <x:v>breast</x:v>
      </x:c>
      <x:c r="D39" s="25" t="str">
        <x:v>Y</x:v>
      </x:c>
      <x:c r="E39" s="25" t="str">
        <x:v>Y</x:v>
      </x:c>
      <x:c r="F39" s="25" t="str">
        <x:v>Y</x:v>
      </x:c>
      <x:c r="G39" s="25" t="str">
        <x:v>Y</x:v>
      </x:c>
      <x:c r="H39" s="25" t="str">
        <x:v>N</x:v>
      </x:c>
      <x:c r="I39" s="25" t="str">
        <x:v>Y</x:v>
      </x:c>
      <x:c r="J39" s="25" t="str">
        <x:v>Y</x:v>
      </x:c>
      <x:c r="K39" s="25" t="str">
        <x:v>Y</x:v>
      </x:c>
      <x:c r="L39" s="25" t="str">
        <x:v>Y</x:v>
      </x:c>
      <x:c r="M39" s="25" t="str">
        <x:v>Y</x:v>
      </x:c>
      <x:c r="N39" s="25" t="str">
        <x:v>Y</x:v>
      </x:c>
      <x:c r="O39" s="25" t="str">
        <x:v>N</x:v>
      </x:c>
      <x:c r="P39" s="25" t="str">
        <x:v>N/A</x:v>
      </x:c>
      <x:c r="Q39" s="25" t="str">
        <x:v>N</x:v>
      </x:c>
      <x:c r="R39" s="25" t="str">
        <x:v>N</x:v>
      </x:c>
      <x:c r="S39" s="25" t="str">
        <x:v>N</x:v>
      </x:c>
      <x:c r="T39" s="25" t="str">
        <x:v>Y</x:v>
      </x:c>
      <x:c r="U39" s="25" t="str">
        <x:v>Y</x:v>
      </x:c>
      <x:c r="V39" s="25" t="str">
        <x:v>Y</x:v>
      </x:c>
      <x:c r="W39" s="25" t="str">
        <x:v>Y</x:v>
      </x:c>
      <x:c r="X39" s="25" t="str">
        <x:v>Y</x:v>
      </x:c>
      <x:c r="Y39" s="25" t="str">
        <x:v>N</x:v>
      </x:c>
      <x:c r="Z39" s="25" t="str">
        <x:v>N</x:v>
      </x:c>
      <x:c r="AA39" s="25" t="str">
        <x:v>Y</x:v>
      </x:c>
      <x:c r="AB39" s="25" t="str">
        <x:v>N</x:v>
      </x:c>
      <x:c r="AC39" s="25" t="str">
        <x:v>N</x:v>
      </x:c>
      <x:c r="AD39" s="25" t="str">
        <x:v>Y</x:v>
      </x:c>
      <x:c r="AE39" s="25" t="str">
        <x:v>Y</x:v>
      </x:c>
      <x:c r="AF39" s="25" t="str">
        <x:v>Y</x:v>
      </x:c>
      <x:c r="AG39" s="25" t="str">
        <x:v>N/A</x:v>
      </x:c>
      <x:c r="AH39" s="25" t="str">
        <x:v>N/A</x:v>
      </x:c>
      <x:c r="AI39" s="25" t="str">
        <x:v>N/A</x:v>
      </x:c>
      <x:c r="AJ39" s="25" t="str">
        <x:v>N/A</x:v>
      </x:c>
      <x:c r="AK39" s="25" t="str">
        <x:v>N/A</x:v>
      </x:c>
      <x:c r="AL39" s="25" t="str">
        <x:v>N/A</x:v>
      </x:c>
      <x:c r="AM39" s="25" t="str">
        <x:v>N</x:v>
      </x:c>
      <x:c r="AN39" s="25" t="str">
        <x:v>N</x:v>
      </x:c>
      <x:c r="AO39" s="25" t="str">
        <x:v>Y</x:v>
      </x:c>
      <x:c r="AP39" s="25" t="str">
        <x:v>N</x:v>
      </x:c>
      <x:c r="AQ39" s="25" t="str">
        <x:v>N</x:v>
      </x:c>
      <x:c r="AR39" s="25" t="str">
        <x:v>Y</x:v>
      </x:c>
      <x:c r="AS39" s="25" t="str">
        <x:v>Y</x:v>
      </x:c>
      <x:c r="AT39" s="25" t="str">
        <x:v>Y</x:v>
      </x:c>
      <x:c r="AU39" s="25" t="str">
        <x:v>N</x:v>
      </x:c>
      <x:c r="AV39" s="25" t="str">
        <x:v>N</x:v>
      </x:c>
      <x:c r="AW39" s="25" t="str">
        <x:v>N</x:v>
      </x:c>
      <x:c r="AX39" s="25" t="str">
        <x:v>N/A</x:v>
      </x:c>
    </x:row>
    <x:row r="40">
      <x:c r="A40" s="24" t="str">
        <x:v>036</x:v>
      </x:c>
      <x:c r="B40" s="25" t="str">
        <x:v>Non-surgical</x:v>
      </x:c>
      <x:c r="C40" s="25" t="str">
        <x:v>wrinkles</x:v>
      </x:c>
      <x:c r="D40" s="25" t="str">
        <x:v>Y</x:v>
      </x:c>
      <x:c r="E40" s="25" t="str">
        <x:v>N</x:v>
      </x:c>
      <x:c r="F40" s="25" t="str">
        <x:v>N</x:v>
      </x:c>
      <x:c r="G40" s="25" t="str">
        <x:v>N</x:v>
      </x:c>
      <x:c r="H40" s="25" t="str">
        <x:v>N</x:v>
      </x:c>
      <x:c r="I40" s="25" t="str">
        <x:v>Y</x:v>
      </x:c>
      <x:c r="J40" s="25" t="str">
        <x:v>Y</x:v>
      </x:c>
      <x:c r="K40" s="25" t="str">
        <x:v>N</x:v>
      </x:c>
      <x:c r="L40" s="25" t="str">
        <x:v>N</x:v>
      </x:c>
      <x:c r="M40" s="25" t="str">
        <x:v>N</x:v>
      </x:c>
      <x:c r="N40" s="25" t="str">
        <x:v>N</x:v>
      </x:c>
      <x:c r="O40" s="25" t="str">
        <x:v>N</x:v>
      </x:c>
      <x:c r="P40" s="25" t="str">
        <x:v>Exact</x:v>
      </x:c>
      <x:c r="Q40" s="25" t="str">
        <x:v>Y</x:v>
      </x:c>
      <x:c r="R40" s="25" t="str">
        <x:v>N</x:v>
      </x:c>
      <x:c r="S40" s="25" t="str">
        <x:v>N</x:v>
      </x:c>
      <x:c r="T40" s="25" t="str">
        <x:v>N</x:v>
      </x:c>
      <x:c r="U40" s="25" t="str">
        <x:v>N</x:v>
      </x:c>
      <x:c r="V40" s="25" t="str">
        <x:v>N/A</x:v>
      </x:c>
      <x:c r="W40" s="25" t="str">
        <x:v>N</x:v>
      </x:c>
      <x:c r="X40" s="25" t="str">
        <x:v>Y</x:v>
      </x:c>
      <x:c r="Y40" s="25" t="str">
        <x:v>N</x:v>
      </x:c>
      <x:c r="Z40" s="25" t="str">
        <x:v>N</x:v>
      </x:c>
      <x:c r="AA40" s="25" t="str">
        <x:v>N</x:v>
      </x:c>
      <x:c r="AB40" s="25" t="str">
        <x:v>Y</x:v>
      </x:c>
      <x:c r="AC40" s="25" t="str">
        <x:v>N</x:v>
      </x:c>
      <x:c r="AD40" s="25" t="str">
        <x:v>Y</x:v>
      </x:c>
      <x:c r="AE40" s="25" t="str">
        <x:v>Y</x:v>
      </x:c>
      <x:c r="AF40" s="25" t="str">
        <x:v>Y</x:v>
      </x:c>
      <x:c r="AG40" s="25" t="str">
        <x:v>Y</x:v>
      </x:c>
      <x:c r="AH40" s="25" t="str">
        <x:v>Y</x:v>
      </x:c>
      <x:c r="AI40" s="25" t="str">
        <x:v>Y</x:v>
      </x:c>
      <x:c r="AJ40" s="25" t="str">
        <x:v>N</x:v>
      </x:c>
      <x:c r="AK40" s="25" t="str">
        <x:v>N</x:v>
      </x:c>
      <x:c r="AL40" s="25" t="str">
        <x:v>Asks for personal data</x:v>
      </x:c>
      <x:c r="AM40" s="25" t="str">
        <x:v>N</x:v>
      </x:c>
      <x:c r="AN40" s="25" t="str">
        <x:v>Y</x:v>
      </x:c>
      <x:c r="AO40" s="25" t="str">
        <x:v>N</x:v>
      </x:c>
      <x:c r="AP40" s="25" t="str">
        <x:v>Y</x:v>
      </x:c>
      <x:c r="AQ40" s="25" t="str">
        <x:v>N</x:v>
      </x:c>
      <x:c r="AR40" s="25" t="str">
        <x:v>N</x:v>
      </x:c>
      <x:c r="AS40" s="25" t="str">
        <x:v>N</x:v>
      </x:c>
      <x:c r="AT40" s="25" t="str">
        <x:v>N</x:v>
      </x:c>
      <x:c r="AU40" s="25" t="str">
        <x:v>N</x:v>
      </x:c>
      <x:c r="AV40" s="25" t="str">
        <x:v>N</x:v>
      </x:c>
      <x:c r="AW40" s="25" t="str">
        <x:v>N</x:v>
      </x:c>
      <x:c r="AX40" s="25" t="str">
        <x:v>Y</x:v>
      </x:c>
    </x:row>
    <x:row r="41">
      <x:c r="A41" s="24" t="str">
        <x:v>037</x:v>
      </x:c>
      <x:c r="B41" s="25" t="str">
        <x:v>Non-surgical</x:v>
      </x:c>
      <x:c r="C41" s="25" t="str">
        <x:v>wrinkles</x:v>
      </x:c>
      <x:c r="D41" s="25" t="str">
        <x:v>Y</x:v>
      </x:c>
      <x:c r="E41" s="25" t="str">
        <x:v>N</x:v>
      </x:c>
      <x:c r="F41" s="25" t="str">
        <x:v>Y</x:v>
      </x:c>
      <x:c r="G41" s="25" t="str">
        <x:v>N</x:v>
      </x:c>
      <x:c r="H41" s="25" t="str">
        <x:v>N</x:v>
      </x:c>
      <x:c r="I41" s="25" t="str">
        <x:v>N</x:v>
      </x:c>
      <x:c r="J41" s="25" t="str">
        <x:v>N</x:v>
      </x:c>
      <x:c r="K41" s="25" t="str">
        <x:v>N</x:v>
      </x:c>
      <x:c r="L41" s="25" t="str">
        <x:v>N</x:v>
      </x:c>
      <x:c r="M41" s="25" t="str">
        <x:v>N</x:v>
      </x:c>
      <x:c r="N41" s="25" t="str">
        <x:v>N</x:v>
      </x:c>
      <x:c r="O41" s="25" t="str">
        <x:v>N</x:v>
      </x:c>
      <x:c r="P41" s="25" t="str">
        <x:v>Exact</x:v>
      </x:c>
      <x:c r="Q41" s="25" t="str">
        <x:v>Y</x:v>
      </x:c>
      <x:c r="R41" s="25" t="str">
        <x:v>N</x:v>
      </x:c>
      <x:c r="S41" s="25" t="str">
        <x:v>N</x:v>
      </x:c>
      <x:c r="T41" s="25" t="str">
        <x:v>N</x:v>
      </x:c>
      <x:c r="U41" s="25" t="str">
        <x:v>N</x:v>
      </x:c>
      <x:c r="V41" s="25" t="str">
        <x:v>N/A</x:v>
      </x:c>
      <x:c r="W41" s="25" t="str">
        <x:v>N</x:v>
      </x:c>
      <x:c r="X41" s="25" t="str">
        <x:v>Y</x:v>
      </x:c>
      <x:c r="Y41" s="25" t="str">
        <x:v>N</x:v>
      </x:c>
      <x:c r="Z41" s="25" t="str">
        <x:v>N</x:v>
      </x:c>
      <x:c r="AA41" s="25" t="str">
        <x:v>N</x:v>
      </x:c>
      <x:c r="AB41" s="25" t="str">
        <x:v>N</x:v>
      </x:c>
      <x:c r="AC41" s="25" t="str">
        <x:v>N</x:v>
      </x:c>
      <x:c r="AD41" s="25" t="str">
        <x:v>N</x:v>
      </x:c>
      <x:c r="AE41" s="25" t="str">
        <x:v>N</x:v>
      </x:c>
      <x:c r="AF41" s="25" t="str">
        <x:v>N</x:v>
      </x:c>
      <x:c r="AG41" s="25" t="str">
        <x:v>N/A</x:v>
      </x:c>
      <x:c r="AH41" s="25" t="str">
        <x:v>N/A</x:v>
      </x:c>
      <x:c r="AI41" s="25" t="str">
        <x:v>N/A</x:v>
      </x:c>
      <x:c r="AJ41" s="25" t="str">
        <x:v>N/A</x:v>
      </x:c>
      <x:c r="AK41" s="25" t="str">
        <x:v>N/A</x:v>
      </x:c>
      <x:c r="AL41" s="25" t="str">
        <x:v>N/A</x:v>
      </x:c>
      <x:c r="AM41" s="25" t="str">
        <x:v>N</x:v>
      </x:c>
      <x:c r="AN41" s="25" t="str">
        <x:v>Y</x:v>
      </x:c>
      <x:c r="AO41" s="25" t="str">
        <x:v>N</x:v>
      </x:c>
      <x:c r="AP41" s="25" t="str">
        <x:v>N</x:v>
      </x:c>
      <x:c r="AQ41" s="25" t="str">
        <x:v>N</x:v>
      </x:c>
      <x:c r="AR41" s="25" t="str">
        <x:v>N</x:v>
      </x:c>
      <x:c r="AS41" s="25" t="str">
        <x:v>N</x:v>
      </x:c>
      <x:c r="AT41" s="25" t="str">
        <x:v>N</x:v>
      </x:c>
      <x:c r="AU41" s="25" t="str">
        <x:v>N</x:v>
      </x:c>
      <x:c r="AV41" s="25" t="str">
        <x:v>N</x:v>
      </x:c>
      <x:c r="AW41" s="25" t="str">
        <x:v>N</x:v>
      </x:c>
      <x:c r="AX41" s="25" t="str">
        <x:v>N/A</x:v>
      </x:c>
    </x:row>
    <x:row r="42">
      <x:c r="A42" s="24" t="str">
        <x:v>038</x:v>
      </x:c>
      <x:c r="B42" s="25" t="str">
        <x:v>Mixed</x:v>
      </x:c>
      <x:c r="C42" s="25" t="str">
        <x:v>wrinkles</x:v>
      </x:c>
      <x:c r="D42" s="25" t="str">
        <x:v>Y</x:v>
      </x:c>
      <x:c r="E42" s="25" t="str">
        <x:v>Y</x:v>
      </x:c>
      <x:c r="F42" s="25" t="str">
        <x:v>Y</x:v>
      </x:c>
      <x:c r="G42" s="25" t="str">
        <x:v>N</x:v>
      </x:c>
      <x:c r="H42" s="25" t="str">
        <x:v>N</x:v>
      </x:c>
      <x:c r="I42" s="25" t="str">
        <x:v>N</x:v>
      </x:c>
      <x:c r="J42" s="25" t="str">
        <x:v>Y</x:v>
      </x:c>
      <x:c r="K42" s="25" t="str">
        <x:v>Y</x:v>
      </x:c>
      <x:c r="L42" s="25" t="str">
        <x:v>N</x:v>
      </x:c>
      <x:c r="M42" s="25" t="str">
        <x:v>N</x:v>
      </x:c>
      <x:c r="N42" s="25" t="str">
        <x:v>N</x:v>
      </x:c>
      <x:c r="O42" s="25" t="str">
        <x:v>N</x:v>
      </x:c>
      <x:c r="P42" s="25" t="str">
        <x:v>N/A</x:v>
      </x:c>
      <x:c r="Q42" s="25" t="str">
        <x:v>N</x:v>
      </x:c>
      <x:c r="R42" s="25" t="str">
        <x:v>N</x:v>
      </x:c>
      <x:c r="S42" s="25" t="str">
        <x:v>N</x:v>
      </x:c>
      <x:c r="T42" s="25" t="str">
        <x:v>N</x:v>
      </x:c>
      <x:c r="U42" s="25" t="str">
        <x:v>N</x:v>
      </x:c>
      <x:c r="V42" s="25" t="str">
        <x:v>N/A</x:v>
      </x:c>
      <x:c r="W42" s="25" t="str">
        <x:v>N</x:v>
      </x:c>
      <x:c r="X42" s="25" t="str">
        <x:v>Y</x:v>
      </x:c>
      <x:c r="Y42" s="25" t="str">
        <x:v>N</x:v>
      </x:c>
      <x:c r="Z42" s="25" t="str">
        <x:v>N</x:v>
      </x:c>
      <x:c r="AA42" s="25" t="str">
        <x:v>N</x:v>
      </x:c>
      <x:c r="AB42" s="25" t="str">
        <x:v>N</x:v>
      </x:c>
      <x:c r="AC42" s="25" t="str">
        <x:v>N</x:v>
      </x:c>
      <x:c r="AD42" s="25" t="str">
        <x:v>Y</x:v>
      </x:c>
      <x:c r="AE42" s="25" t="str">
        <x:v>Y</x:v>
      </x:c>
      <x:c r="AF42" s="25" t="str">
        <x:v>Y</x:v>
      </x:c>
      <x:c r="AG42" s="25" t="str">
        <x:v>N/A</x:v>
      </x:c>
      <x:c r="AH42" s="25" t="str">
        <x:v>N/A</x:v>
      </x:c>
      <x:c r="AI42" s="25" t="str">
        <x:v>N/A</x:v>
      </x:c>
      <x:c r="AJ42" s="25" t="str">
        <x:v>N/A</x:v>
      </x:c>
      <x:c r="AK42" s="25" t="str">
        <x:v>N/A</x:v>
      </x:c>
      <x:c r="AL42" s="25" t="str">
        <x:v>N/A</x:v>
      </x:c>
      <x:c r="AM42" s="25" t="str">
        <x:v>N</x:v>
      </x:c>
      <x:c r="AN42" s="25" t="str">
        <x:v>N</x:v>
      </x:c>
      <x:c r="AO42" s="25" t="str">
        <x:v>N</x:v>
      </x:c>
      <x:c r="AP42" s="25" t="str">
        <x:v>N</x:v>
      </x:c>
      <x:c r="AQ42" s="25" t="str">
        <x:v>N</x:v>
      </x:c>
      <x:c r="AR42" s="25" t="str">
        <x:v>Y</x:v>
      </x:c>
      <x:c r="AS42" s="25" t="str">
        <x:v>N</x:v>
      </x:c>
      <x:c r="AT42" s="25" t="str">
        <x:v>N</x:v>
      </x:c>
      <x:c r="AU42" s="25" t="str">
        <x:v>N</x:v>
      </x:c>
      <x:c r="AV42" s="25" t="str">
        <x:v>N</x:v>
      </x:c>
      <x:c r="AW42" s="25" t="str">
        <x:v>N</x:v>
      </x:c>
      <x:c r="AX42" s="25" t="str">
        <x:v>N/A</x:v>
      </x:c>
    </x:row>
    <x:row r="43">
      <x:c r="A43" s="24" t="str">
        <x:v>039</x:v>
      </x:c>
      <x:c r="B43" s="25" t="str">
        <x:v>Non-surgical</x:v>
      </x:c>
      <x:c r="C43" s="25" t="str">
        <x:v>wrinkles</x:v>
      </x:c>
      <x:c r="D43" s="25" t="str">
        <x:v>Y</x:v>
      </x:c>
      <x:c r="E43" s="25" t="str">
        <x:v>Y</x:v>
      </x:c>
      <x:c r="F43" s="25" t="str">
        <x:v>Y</x:v>
      </x:c>
      <x:c r="G43" s="25" t="str">
        <x:v>Y</x:v>
      </x:c>
      <x:c r="H43" s="25" t="str">
        <x:v>N</x:v>
      </x:c>
      <x:c r="I43" s="25" t="str">
        <x:v>Y</x:v>
      </x:c>
      <x:c r="J43" s="25" t="str">
        <x:v>Y</x:v>
      </x:c>
      <x:c r="K43" s="25" t="str">
        <x:v>N</x:v>
      </x:c>
      <x:c r="L43" s="25" t="str">
        <x:v>N</x:v>
      </x:c>
      <x:c r="M43" s="25" t="str">
        <x:v>N</x:v>
      </x:c>
      <x:c r="N43" s="25" t="str">
        <x:v>Y</x:v>
      </x:c>
      <x:c r="O43" s="25" t="str">
        <x:v>N</x:v>
      </x:c>
      <x:c r="P43" s="25" t="str">
        <x:v>Exact</x:v>
      </x:c>
      <x:c r="Q43" s="25" t="str">
        <x:v>Y</x:v>
      </x:c>
      <x:c r="R43" s="25" t="str">
        <x:v>N</x:v>
      </x:c>
      <x:c r="S43" s="25" t="str">
        <x:v>N</x:v>
      </x:c>
      <x:c r="T43" s="25" t="str">
        <x:v>Y</x:v>
      </x:c>
      <x:c r="U43" s="25" t="str">
        <x:v>Y</x:v>
      </x:c>
      <x:c r="V43" s="25" t="str">
        <x:v>Y</x:v>
      </x:c>
      <x:c r="W43" s="25" t="str">
        <x:v>Y</x:v>
      </x:c>
      <x:c r="X43" s="25" t="str">
        <x:v>Y</x:v>
      </x:c>
      <x:c r="Y43" s="25" t="str">
        <x:v>N</x:v>
      </x:c>
      <x:c r="Z43" s="25" t="str">
        <x:v>N</x:v>
      </x:c>
      <x:c r="AA43" s="25" t="str">
        <x:v>N</x:v>
      </x:c>
      <x:c r="AB43" s="25" t="str">
        <x:v>N</x:v>
      </x:c>
      <x:c r="AC43" s="25" t="str">
        <x:v>N</x:v>
      </x:c>
      <x:c r="AD43" s="25" t="str">
        <x:v>Y</x:v>
      </x:c>
      <x:c r="AE43" s="25" t="str">
        <x:v>Y</x:v>
      </x:c>
      <x:c r="AF43" s="25" t="str">
        <x:v>N</x:v>
      </x:c>
      <x:c r="AG43" s="25" t="str">
        <x:v>N/A</x:v>
      </x:c>
      <x:c r="AH43" s="25" t="str">
        <x:v>N/A</x:v>
      </x:c>
      <x:c r="AI43" s="25" t="str">
        <x:v>N/A</x:v>
      </x:c>
      <x:c r="AJ43" s="25" t="str">
        <x:v>N/A</x:v>
      </x:c>
      <x:c r="AK43" s="25" t="str">
        <x:v>N/A</x:v>
      </x:c>
      <x:c r="AL43" s="25" t="str">
        <x:v>N/A</x:v>
      </x:c>
      <x:c r="AM43" s="25" t="str">
        <x:v>N</x:v>
      </x:c>
      <x:c r="AN43" s="25" t="str">
        <x:v>Y</x:v>
      </x:c>
      <x:c r="AO43" s="25" t="str">
        <x:v>Y</x:v>
      </x:c>
      <x:c r="AP43" s="25" t="str">
        <x:v>N</x:v>
      </x:c>
      <x:c r="AQ43" s="25" t="str">
        <x:v>N</x:v>
      </x:c>
      <x:c r="AR43" s="25" t="str">
        <x:v>N</x:v>
      </x:c>
      <x:c r="AS43" s="25" t="str">
        <x:v>Y</x:v>
      </x:c>
      <x:c r="AT43" s="25" t="str">
        <x:v>N</x:v>
      </x:c>
      <x:c r="AU43" s="25" t="str">
        <x:v>N</x:v>
      </x:c>
      <x:c r="AV43" s="25" t="str">
        <x:v>N</x:v>
      </x:c>
      <x:c r="AW43" s="25" t="str">
        <x:v>N</x:v>
      </x:c>
      <x:c r="AX43" s="25" t="str">
        <x:v>N/A</x:v>
      </x:c>
    </x:row>
    <x:row r="44">
      <x:c r="A44" s="24" t="str">
        <x:v>040</x:v>
      </x:c>
      <x:c r="B44" s="25" t="str">
        <x:v>Non-surgical</x:v>
      </x:c>
      <x:c r="C44" s="25" t="str">
        <x:v>wrinkles</x:v>
      </x:c>
      <x:c r="D44" s="25" t="str">
        <x:v>Y</x:v>
      </x:c>
      <x:c r="E44" s="25" t="str">
        <x:v>Y</x:v>
      </x:c>
      <x:c r="F44" s="25" t="str">
        <x:v>Y</x:v>
      </x:c>
      <x:c r="G44" s="25" t="str">
        <x:v>N</x:v>
      </x:c>
      <x:c r="H44" s="25" t="str">
        <x:v>N</x:v>
      </x:c>
      <x:c r="I44" s="25" t="str">
        <x:v>N</x:v>
      </x:c>
      <x:c r="J44" s="25" t="str">
        <x:v>N</x:v>
      </x:c>
      <x:c r="K44" s="25" t="str">
        <x:v>N</x:v>
      </x:c>
      <x:c r="L44" s="25" t="str">
        <x:v>N</x:v>
      </x:c>
      <x:c r="M44" s="25" t="str">
        <x:v>N</x:v>
      </x:c>
      <x:c r="N44" s="25" t="str">
        <x:v>N</x:v>
      </x:c>
      <x:c r="O44" s="25" t="str">
        <x:v>Y</x:v>
      </x:c>
      <x:c r="P44" s="25" t="str">
        <x:v>Exact</x:v>
      </x:c>
      <x:c r="Q44" s="25" t="str">
        <x:v>N</x:v>
      </x:c>
      <x:c r="R44" s="25" t="str">
        <x:v>N</x:v>
      </x:c>
      <x:c r="S44" s="25" t="str">
        <x:v>N</x:v>
      </x:c>
      <x:c r="T44" s="25" t="str">
        <x:v>N</x:v>
      </x:c>
      <x:c r="U44" s="25" t="str">
        <x:v>N</x:v>
      </x:c>
      <x:c r="V44" s="25" t="str">
        <x:v>N/A</x:v>
      </x:c>
      <x:c r="W44" s="25" t="str">
        <x:v>N</x:v>
      </x:c>
      <x:c r="X44" s="25" t="str">
        <x:v>Y</x:v>
      </x:c>
      <x:c r="Y44" s="25" t="str">
        <x:v>N</x:v>
      </x:c>
      <x:c r="Z44" s="25" t="str">
        <x:v>N</x:v>
      </x:c>
      <x:c r="AA44" s="25" t="str">
        <x:v>Y</x:v>
      </x:c>
      <x:c r="AB44" s="25" t="str">
        <x:v>N</x:v>
      </x:c>
      <x:c r="AC44" s="25" t="str">
        <x:v>N</x:v>
      </x:c>
      <x:c r="AD44" s="25" t="str">
        <x:v>Y</x:v>
      </x:c>
      <x:c r="AE44" s="25" t="str">
        <x:v>Y</x:v>
      </x:c>
      <x:c r="AF44" s="25" t="str">
        <x:v>Y</x:v>
      </x:c>
      <x:c r="AG44" s="25" t="str">
        <x:v>N/A</x:v>
      </x:c>
      <x:c r="AH44" s="25" t="str">
        <x:v>N/A</x:v>
      </x:c>
      <x:c r="AI44" s="25" t="str">
        <x:v>N/A</x:v>
      </x:c>
      <x:c r="AJ44" s="25" t="str">
        <x:v>N/A</x:v>
      </x:c>
      <x:c r="AK44" s="25" t="str">
        <x:v>N/A</x:v>
      </x:c>
      <x:c r="AL44" s="25" t="str">
        <x:v>N/A</x:v>
      </x:c>
      <x:c r="AM44" s="25" t="str">
        <x:v>N</x:v>
      </x:c>
      <x:c r="AN44" s="25" t="str">
        <x:v>N</x:v>
      </x:c>
      <x:c r="AO44" s="25" t="str">
        <x:v>N</x:v>
      </x:c>
      <x:c r="AP44" s="25" t="str">
        <x:v>N</x:v>
      </x:c>
      <x:c r="AQ44" s="25" t="str">
        <x:v>N</x:v>
      </x:c>
      <x:c r="AR44" s="25" t="str">
        <x:v>Y</x:v>
      </x:c>
      <x:c r="AS44" s="25" t="str">
        <x:v>N</x:v>
      </x:c>
      <x:c r="AT44" s="25" t="str">
        <x:v>N</x:v>
      </x:c>
      <x:c r="AU44" s="25" t="str">
        <x:v>N</x:v>
      </x:c>
      <x:c r="AV44" s="25" t="str">
        <x:v>N</x:v>
      </x:c>
      <x:c r="AW44" s="25" t="str">
        <x:v>N</x:v>
      </x:c>
      <x:c r="AX44" s="25" t="str">
        <x:v>N/A</x:v>
      </x:c>
    </x:row>
    <x:row r="45">
      <x:c r="A45" s="24" t="str">
        <x:v>041</x:v>
      </x:c>
      <x:c r="B45" s="25" t="str">
        <x:v>Non-surgical</x:v>
      </x:c>
      <x:c r="C45" s="25" t="str">
        <x:v>sagging skin</x:v>
      </x:c>
      <x:c r="D45" s="25" t="str">
        <x:v>Y</x:v>
      </x:c>
      <x:c r="E45" s="25" t="str">
        <x:v>N</x:v>
      </x:c>
      <x:c r="F45" s="25" t="str">
        <x:v>Y</x:v>
      </x:c>
      <x:c r="G45" s="25" t="str">
        <x:v>N</x:v>
      </x:c>
      <x:c r="H45" s="25" t="str">
        <x:v>N</x:v>
      </x:c>
      <x:c r="I45" s="25" t="str">
        <x:v>Y</x:v>
      </x:c>
      <x:c r="J45" s="25" t="str">
        <x:v>Y</x:v>
      </x:c>
      <x:c r="K45" s="25" t="str">
        <x:v>Y</x:v>
      </x:c>
      <x:c r="L45" s="25" t="str">
        <x:v>N</x:v>
      </x:c>
      <x:c r="M45" s="25" t="str">
        <x:v>N</x:v>
      </x:c>
      <x:c r="N45" s="25" t="str">
        <x:v>N</x:v>
      </x:c>
      <x:c r="O45" s="25" t="str">
        <x:v>Y</x:v>
      </x:c>
      <x:c r="P45" s="25" t="str">
        <x:v>Exact</x:v>
      </x:c>
      <x:c r="Q45" s="25" t="str">
        <x:v>N</x:v>
      </x:c>
      <x:c r="R45" s="25" t="str">
        <x:v>N</x:v>
      </x:c>
      <x:c r="S45" s="25" t="str">
        <x:v>N</x:v>
      </x:c>
      <x:c r="T45" s="25" t="str">
        <x:v>N</x:v>
      </x:c>
      <x:c r="U45" s="25" t="str">
        <x:v>N</x:v>
      </x:c>
      <x:c r="V45" s="25" t="str">
        <x:v>N/A</x:v>
      </x:c>
      <x:c r="W45" s="25" t="str">
        <x:v>N</x:v>
      </x:c>
      <x:c r="X45" s="25" t="str">
        <x:v>Y</x:v>
      </x:c>
      <x:c r="Y45" s="25" t="str">
        <x:v>N</x:v>
      </x:c>
      <x:c r="Z45" s="25" t="str">
        <x:v>N</x:v>
      </x:c>
      <x:c r="AA45" s="25" t="str">
        <x:v>N</x:v>
      </x:c>
      <x:c r="AB45" s="25" t="str">
        <x:v>N</x:v>
      </x:c>
      <x:c r="AC45" s="25" t="str">
        <x:v>N</x:v>
      </x:c>
      <x:c r="AD45" s="25" t="str">
        <x:v>Y</x:v>
      </x:c>
      <x:c r="AE45" s="25" t="str">
        <x:v>Y</x:v>
      </x:c>
      <x:c r="AF45" s="25" t="str">
        <x:v>Y</x:v>
      </x:c>
      <x:c r="AG45" s="25" t="str">
        <x:v>N/A</x:v>
      </x:c>
      <x:c r="AH45" s="25" t="str">
        <x:v>N/A</x:v>
      </x:c>
      <x:c r="AI45" s="25" t="str">
        <x:v>N/A</x:v>
      </x:c>
      <x:c r="AJ45" s="25" t="str">
        <x:v>N/A</x:v>
      </x:c>
      <x:c r="AK45" s="25" t="str">
        <x:v>N/A</x:v>
      </x:c>
      <x:c r="AL45" s="25" t="str">
        <x:v>N/A</x:v>
      </x:c>
      <x:c r="AM45" s="25" t="str">
        <x:v>N</x:v>
      </x:c>
      <x:c r="AN45" s="25" t="str">
        <x:v>N</x:v>
      </x:c>
      <x:c r="AO45" s="25" t="str">
        <x:v>N</x:v>
      </x:c>
      <x:c r="AP45" s="25" t="str">
        <x:v>N</x:v>
      </x:c>
      <x:c r="AQ45" s="25" t="str">
        <x:v>N</x:v>
      </x:c>
      <x:c r="AR45" s="25" t="str">
        <x:v>Y</x:v>
      </x:c>
      <x:c r="AS45" s="25" t="str">
        <x:v>N</x:v>
      </x:c>
      <x:c r="AT45" s="25" t="str">
        <x:v>N</x:v>
      </x:c>
      <x:c r="AU45" s="25" t="str">
        <x:v>N</x:v>
      </x:c>
      <x:c r="AV45" s="25" t="str">
        <x:v>Y</x:v>
      </x:c>
      <x:c r="AW45" s="25" t="str">
        <x:v>N</x:v>
      </x:c>
      <x:c r="AX45" s="25" t="str">
        <x:v>N/A</x:v>
      </x:c>
    </x:row>
    <x:row r="46">
      <x:c r="A46" s="24" t="str">
        <x:v>042</x:v>
      </x:c>
      <x:c r="B46" s="25" t="str">
        <x:v>Non-surgical</x:v>
      </x:c>
      <x:c r="C46" s="25" t="str">
        <x:v>sagging skin</x:v>
      </x:c>
      <x:c r="D46" s="25" t="str">
        <x:v>N</x:v>
      </x:c>
      <x:c r="E46" s="25" t="str">
        <x:v>N</x:v>
      </x:c>
      <x:c r="F46" s="25" t="str">
        <x:v>Y</x:v>
      </x:c>
      <x:c r="G46" s="25" t="str">
        <x:v>Y</x:v>
      </x:c>
      <x:c r="H46" s="25" t="str">
        <x:v>N</x:v>
      </x:c>
      <x:c r="I46" s="25" t="str">
        <x:v>N</x:v>
      </x:c>
      <x:c r="J46" s="25" t="str">
        <x:v>N</x:v>
      </x:c>
      <x:c r="K46" s="25" t="str">
        <x:v>N</x:v>
      </x:c>
      <x:c r="L46" s="25" t="str">
        <x:v>N</x:v>
      </x:c>
      <x:c r="M46" s="25" t="str">
        <x:v>N</x:v>
      </x:c>
      <x:c r="N46" s="25" t="str">
        <x:v>N</x:v>
      </x:c>
      <x:c r="O46" s="25" t="str">
        <x:v>Y</x:v>
      </x:c>
      <x:c r="P46" s="25" t="str">
        <x:v>Exact</x:v>
      </x:c>
      <x:c r="Q46" s="25" t="str">
        <x:v>N</x:v>
      </x:c>
      <x:c r="R46" s="25" t="str">
        <x:v>N</x:v>
      </x:c>
      <x:c r="S46" s="25" t="str">
        <x:v>N</x:v>
      </x:c>
      <x:c r="T46" s="25" t="str">
        <x:v>N</x:v>
      </x:c>
      <x:c r="U46" s="25" t="str">
        <x:v>N</x:v>
      </x:c>
      <x:c r="V46" s="25" t="str">
        <x:v>N/A</x:v>
      </x:c>
      <x:c r="W46" s="25" t="str">
        <x:v>Y</x:v>
      </x:c>
      <x:c r="X46" s="25" t="str">
        <x:v>Y</x:v>
      </x:c>
      <x:c r="Y46" s="25" t="str">
        <x:v>N</x:v>
      </x:c>
      <x:c r="Z46" s="25" t="str">
        <x:v>N</x:v>
      </x:c>
      <x:c r="AA46" s="25" t="str">
        <x:v>N</x:v>
      </x:c>
      <x:c r="AB46" s="25" t="str">
        <x:v>N</x:v>
      </x:c>
      <x:c r="AC46" s="25" t="str">
        <x:v>N</x:v>
      </x:c>
      <x:c r="AD46" s="25" t="str">
        <x:v>Y</x:v>
      </x:c>
      <x:c r="AE46" s="25" t="str">
        <x:v>Y</x:v>
      </x:c>
      <x:c r="AF46" s="25" t="str">
        <x:v>Y</x:v>
      </x:c>
      <x:c r="AG46" s="25" t="str">
        <x:v>N/A</x:v>
      </x:c>
      <x:c r="AH46" s="25" t="str">
        <x:v>N/A</x:v>
      </x:c>
      <x:c r="AI46" s="25" t="str">
        <x:v>N/A</x:v>
      </x:c>
      <x:c r="AJ46" s="25" t="str">
        <x:v>N/A</x:v>
      </x:c>
      <x:c r="AK46" s="25" t="str">
        <x:v>N/A</x:v>
      </x:c>
      <x:c r="AL46" s="25" t="str">
        <x:v>N/A</x:v>
      </x:c>
      <x:c r="AM46" s="25" t="str">
        <x:v>N</x:v>
      </x:c>
      <x:c r="AN46" s="25" t="str">
        <x:v>N</x:v>
      </x:c>
      <x:c r="AO46" s="25" t="str">
        <x:v>N</x:v>
      </x:c>
      <x:c r="AP46" s="25" t="str">
        <x:v>N</x:v>
      </x:c>
      <x:c r="AQ46" s="25" t="str">
        <x:v>N</x:v>
      </x:c>
      <x:c r="AR46" s="25" t="str">
        <x:v>N</x:v>
      </x:c>
      <x:c r="AS46" s="25" t="str">
        <x:v>N</x:v>
      </x:c>
      <x:c r="AT46" s="25" t="str">
        <x:v>N</x:v>
      </x:c>
      <x:c r="AU46" s="25" t="str">
        <x:v>N</x:v>
      </x:c>
      <x:c r="AV46" s="25" t="str">
        <x:v>N</x:v>
      </x:c>
      <x:c r="AW46" s="25" t="str">
        <x:v>N</x:v>
      </x:c>
      <x:c r="AX46" s="25" t="str">
        <x:v>N/A</x:v>
      </x:c>
    </x:row>
    <x:row r="47">
      <x:c r="A47" s="24" t="str">
        <x:v>043</x:v>
      </x:c>
      <x:c r="B47" s="25" t="str">
        <x:v>Non-surgical</x:v>
      </x:c>
      <x:c r="C47" s="25" t="str">
        <x:v>facial ageing</x:v>
      </x:c>
      <x:c r="D47" s="25" t="str">
        <x:v>Y</x:v>
      </x:c>
      <x:c r="E47" s="25" t="str">
        <x:v>N</x:v>
      </x:c>
      <x:c r="F47" s="25" t="str">
        <x:v>Y</x:v>
      </x:c>
      <x:c r="G47" s="25" t="str">
        <x:v>N</x:v>
      </x:c>
      <x:c r="H47" s="25" t="str">
        <x:v>N</x:v>
      </x:c>
      <x:c r="I47" s="25" t="str">
        <x:v>Y</x:v>
      </x:c>
      <x:c r="J47" s="25" t="str">
        <x:v>Y</x:v>
      </x:c>
      <x:c r="K47" s="25" t="str">
        <x:v>N</x:v>
      </x:c>
      <x:c r="L47" s="25" t="str">
        <x:v>N</x:v>
      </x:c>
      <x:c r="M47" s="25" t="str">
        <x:v>N</x:v>
      </x:c>
      <x:c r="N47" s="25" t="str">
        <x:v>N</x:v>
      </x:c>
      <x:c r="O47" s="25" t="str">
        <x:v>Y</x:v>
      </x:c>
      <x:c r="P47" s="25" t="str">
        <x:v>Exact</x:v>
      </x:c>
      <x:c r="Q47" s="25" t="str">
        <x:v>N</x:v>
      </x:c>
      <x:c r="R47" s="25" t="str">
        <x:v>N</x:v>
      </x:c>
      <x:c r="S47" s="25" t="str">
        <x:v>N</x:v>
      </x:c>
      <x:c r="T47" s="25" t="str">
        <x:v>N</x:v>
      </x:c>
      <x:c r="U47" s="25" t="str">
        <x:v>N</x:v>
      </x:c>
      <x:c r="V47" s="25" t="str">
        <x:v>N/A</x:v>
      </x:c>
      <x:c r="W47" s="25" t="str">
        <x:v>Y</x:v>
      </x:c>
      <x:c r="X47" s="25" t="str">
        <x:v>Y</x:v>
      </x:c>
      <x:c r="Y47" s="25" t="str">
        <x:v>Y</x:v>
      </x:c>
      <x:c r="Z47" s="25" t="str">
        <x:v>N</x:v>
      </x:c>
      <x:c r="AA47" s="25" t="str">
        <x:v>N</x:v>
      </x:c>
      <x:c r="AB47" s="25" t="str">
        <x:v>Y</x:v>
      </x:c>
      <x:c r="AC47" s="25" t="str">
        <x:v>N</x:v>
      </x:c>
      <x:c r="AD47" s="25" t="str">
        <x:v>Y</x:v>
      </x:c>
      <x:c r="AE47" s="25" t="str">
        <x:v>Y</x:v>
      </x:c>
      <x:c r="AF47" s="25" t="str">
        <x:v>Y</x:v>
      </x:c>
      <x:c r="AG47" s="25" t="str">
        <x:v>N</x:v>
      </x:c>
      <x:c r="AH47" s="25" t="str">
        <x:v>N</x:v>
      </x:c>
      <x:c r="AI47" s="25" t="str">
        <x:v>N</x:v>
      </x:c>
      <x:c r="AJ47" s="25" t="str">
        <x:v>Y</x:v>
      </x:c>
      <x:c r="AK47" s="25" t="str">
        <x:v>N</x:v>
      </x:c>
      <x:c r="AL47" s="25" t="str">
        <x:v>No response</x:v>
      </x:c>
      <x:c r="AM47" s="25" t="str">
        <x:v>N</x:v>
      </x:c>
      <x:c r="AN47" s="25" t="str">
        <x:v>N</x:v>
      </x:c>
      <x:c r="AO47" s="25" t="str">
        <x:v>N</x:v>
      </x:c>
      <x:c r="AP47" s="25" t="str">
        <x:v>N</x:v>
      </x:c>
      <x:c r="AQ47" s="25" t="str">
        <x:v>N</x:v>
      </x:c>
      <x:c r="AR47" s="25" t="str">
        <x:v>Y</x:v>
      </x:c>
      <x:c r="AS47" s="25" t="str">
        <x:v>N</x:v>
      </x:c>
      <x:c r="AT47" s="25" t="str">
        <x:v>N</x:v>
      </x:c>
      <x:c r="AU47" s="25" t="str">
        <x:v>N</x:v>
      </x:c>
      <x:c r="AV47" s="25" t="str">
        <x:v>N</x:v>
      </x:c>
      <x:c r="AW47" s="25" t="str">
        <x:v>N</x:v>
      </x:c>
      <x:c r="AX47" s="25" t="str">
        <x:v>Y</x:v>
      </x:c>
    </x:row>
    <x:row r="48">
      <x:c r="A48" s="24" t="str">
        <x:v>044</x:v>
      </x:c>
      <x:c r="B48" s="25" t="str">
        <x:v>Non-surgical</x:v>
      </x:c>
      <x:c r="C48" s="25" t="str">
        <x:v>wrinkles</x:v>
      </x:c>
      <x:c r="D48" s="25" t="str">
        <x:v>Y</x:v>
      </x:c>
      <x:c r="E48" s="25" t="str">
        <x:v>Y</x:v>
      </x:c>
      <x:c r="F48" s="25" t="str">
        <x:v>Y</x:v>
      </x:c>
      <x:c r="G48" s="25" t="str">
        <x:v>Y</x:v>
      </x:c>
      <x:c r="H48" s="25" t="str">
        <x:v>N</x:v>
      </x:c>
      <x:c r="I48" s="25" t="str">
        <x:v>Y</x:v>
      </x:c>
      <x:c r="J48" s="25" t="str">
        <x:v>Y</x:v>
      </x:c>
      <x:c r="K48" s="25" t="str">
        <x:v>N</x:v>
      </x:c>
      <x:c r="L48" s="25" t="str">
        <x:v>N</x:v>
      </x:c>
      <x:c r="M48" s="25" t="str">
        <x:v>N</x:v>
      </x:c>
      <x:c r="N48" s="25" t="str">
        <x:v>N</x:v>
      </x:c>
      <x:c r="O48" s="25" t="str">
        <x:v>Y</x:v>
      </x:c>
      <x:c r="P48" s="25" t="str">
        <x:v>Exact</x:v>
      </x:c>
      <x:c r="Q48" s="25" t="str">
        <x:v>N</x:v>
      </x:c>
      <x:c r="R48" s="25" t="str">
        <x:v>N</x:v>
      </x:c>
      <x:c r="S48" s="25" t="str">
        <x:v>N</x:v>
      </x:c>
      <x:c r="T48" s="25" t="str">
        <x:v>N</x:v>
      </x:c>
      <x:c r="U48" s="25" t="str">
        <x:v>N</x:v>
      </x:c>
      <x:c r="V48" s="25" t="str">
        <x:v>N/A</x:v>
      </x:c>
      <x:c r="W48" s="25" t="str">
        <x:v>Y</x:v>
      </x:c>
      <x:c r="X48" s="25" t="str">
        <x:v>Y</x:v>
      </x:c>
      <x:c r="Y48" s="25" t="str">
        <x:v>N</x:v>
      </x:c>
      <x:c r="Z48" s="25" t="str">
        <x:v>N</x:v>
      </x:c>
      <x:c r="AA48" s="25" t="str">
        <x:v>N</x:v>
      </x:c>
      <x:c r="AB48" s="25" t="str">
        <x:v>N</x:v>
      </x:c>
      <x:c r="AC48" s="25" t="str">
        <x:v>N</x:v>
      </x:c>
      <x:c r="AD48" s="25" t="str">
        <x:v>Y</x:v>
      </x:c>
      <x:c r="AE48" s="25" t="str">
        <x:v>Y</x:v>
      </x:c>
      <x:c r="AF48" s="25" t="str">
        <x:v>Y</x:v>
      </x:c>
      <x:c r="AG48" s="25" t="str">
        <x:v>N/A</x:v>
      </x:c>
      <x:c r="AH48" s="25" t="str">
        <x:v>N/A</x:v>
      </x:c>
      <x:c r="AI48" s="25" t="str">
        <x:v>N/A</x:v>
      </x:c>
      <x:c r="AJ48" s="25" t="str">
        <x:v>N/A</x:v>
      </x:c>
      <x:c r="AK48" s="25" t="str">
        <x:v>N/A</x:v>
      </x:c>
      <x:c r="AL48" s="25" t="str">
        <x:v>N/A</x:v>
      </x:c>
      <x:c r="AM48" s="25" t="str">
        <x:v>N</x:v>
      </x:c>
      <x:c r="AN48" s="25" t="str">
        <x:v>N</x:v>
      </x:c>
      <x:c r="AO48" s="25" t="str">
        <x:v>N</x:v>
      </x:c>
      <x:c r="AP48" s="25" t="str">
        <x:v>N</x:v>
      </x:c>
      <x:c r="AQ48" s="25" t="str">
        <x:v>N</x:v>
      </x:c>
      <x:c r="AR48" s="25" t="str">
        <x:v>Y</x:v>
      </x:c>
      <x:c r="AS48" s="25" t="str">
        <x:v>N</x:v>
      </x:c>
      <x:c r="AT48" s="25" t="str">
        <x:v>N</x:v>
      </x:c>
      <x:c r="AU48" s="25" t="str">
        <x:v>N</x:v>
      </x:c>
      <x:c r="AV48" s="25" t="str">
        <x:v>N</x:v>
      </x:c>
      <x:c r="AW48" s="25" t="str">
        <x:v>N</x:v>
      </x:c>
      <x:c r="AX48" s="25" t="str">
        <x:v>N/A</x:v>
      </x:c>
    </x:row>
    <x:row r="49">
      <x:c r="A49" s="24" t="str">
        <x:v>045</x:v>
      </x:c>
      <x:c r="B49" s="25" t="str">
        <x:v>Non-surgical</x:v>
      </x:c>
      <x:c r="C49" s="25" t="str">
        <x:v>facial ageing</x:v>
      </x:c>
      <x:c r="D49" s="25" t="str">
        <x:v>Y</x:v>
      </x:c>
      <x:c r="E49" s="25" t="str">
        <x:v>Y</x:v>
      </x:c>
      <x:c r="F49" s="25" t="str">
        <x:v>Y</x:v>
      </x:c>
      <x:c r="G49" s="25" t="str">
        <x:v>Y</x:v>
      </x:c>
      <x:c r="H49" s="25" t="str">
        <x:v>Y</x:v>
      </x:c>
      <x:c r="I49" s="25" t="str">
        <x:v>Y</x:v>
      </x:c>
      <x:c r="J49" s="25" t="str">
        <x:v>Y</x:v>
      </x:c>
      <x:c r="K49" s="25" t="str">
        <x:v>Y</x:v>
      </x:c>
      <x:c r="L49" s="25" t="str">
        <x:v>Y</x:v>
      </x:c>
      <x:c r="M49" s="25" t="str">
        <x:v>Y</x:v>
      </x:c>
      <x:c r="N49" s="25" t="str">
        <x:v>Y</x:v>
      </x:c>
      <x:c r="O49" s="25" t="str">
        <x:v>N</x:v>
      </x:c>
      <x:c r="P49" s="25" t="str">
        <x:v>N/A</x:v>
      </x:c>
      <x:c r="Q49" s="25" t="str">
        <x:v>N</x:v>
      </x:c>
      <x:c r="R49" s="25" t="str">
        <x:v>Y</x:v>
      </x:c>
      <x:c r="S49" s="25" t="str">
        <x:v>Y</x:v>
      </x:c>
      <x:c r="T49" s="25" t="str">
        <x:v>Y</x:v>
      </x:c>
      <x:c r="U49" s="25" t="str">
        <x:v>Y</x:v>
      </x:c>
      <x:c r="V49" s="25" t="str">
        <x:v>Y</x:v>
      </x:c>
      <x:c r="W49" s="25" t="str">
        <x:v>Y</x:v>
      </x:c>
      <x:c r="X49" s="25" t="str">
        <x:v>Y</x:v>
      </x:c>
      <x:c r="Y49" s="25" t="str">
        <x:v>N</x:v>
      </x:c>
      <x:c r="Z49" s="25" t="str">
        <x:v>N</x:v>
      </x:c>
      <x:c r="AA49" s="25" t="str">
        <x:v>N</x:v>
      </x:c>
      <x:c r="AB49" s="25" t="str">
        <x:v>N</x:v>
      </x:c>
      <x:c r="AC49" s="25" t="str">
        <x:v>Y</x:v>
      </x:c>
      <x:c r="AD49" s="25" t="str">
        <x:v>Y</x:v>
      </x:c>
      <x:c r="AE49" s="25" t="str">
        <x:v>Y</x:v>
      </x:c>
      <x:c r="AF49" s="25" t="str">
        <x:v>Y</x:v>
      </x:c>
      <x:c r="AG49" s="25" t="str">
        <x:v>N/A</x:v>
      </x:c>
      <x:c r="AH49" s="25" t="str">
        <x:v>N/A</x:v>
      </x:c>
      <x:c r="AI49" s="25" t="str">
        <x:v>N/A</x:v>
      </x:c>
      <x:c r="AJ49" s="25" t="str">
        <x:v>N/A</x:v>
      </x:c>
      <x:c r="AK49" s="25" t="str">
        <x:v>N/A</x:v>
      </x:c>
      <x:c r="AL49" s="25" t="str">
        <x:v>N/A</x:v>
      </x:c>
      <x:c r="AM49" s="25" t="str">
        <x:v>N</x:v>
      </x:c>
      <x:c r="AN49" s="25" t="str">
        <x:v>N</x:v>
      </x:c>
      <x:c r="AO49" s="25" t="str">
        <x:v>Y</x:v>
      </x:c>
      <x:c r="AP49" s="25" t="str">
        <x:v>N</x:v>
      </x:c>
      <x:c r="AQ49" s="25" t="str">
        <x:v>Y</x:v>
      </x:c>
      <x:c r="AR49" s="25" t="str">
        <x:v>Y</x:v>
      </x:c>
      <x:c r="AS49" s="25" t="str">
        <x:v>Y</x:v>
      </x:c>
      <x:c r="AT49" s="25" t="str">
        <x:v>Y</x:v>
      </x:c>
      <x:c r="AU49" s="25" t="str">
        <x:v>N</x:v>
      </x:c>
      <x:c r="AV49" s="25" t="str">
        <x:v>Y</x:v>
      </x:c>
      <x:c r="AW49" s="25" t="str">
        <x:v>Y</x:v>
      </x:c>
      <x:c r="AX49" s="25" t="str">
        <x:v>N/A</x:v>
      </x:c>
    </x:row>
    <x:row r="50">
      <x:c r="A50" s="24" t="str">
        <x:v>046</x:v>
      </x:c>
      <x:c r="B50" s="25" t="str">
        <x:v>Mixed</x:v>
      </x:c>
      <x:c r="C50" s="25" t="str">
        <x:v>rhinoplasty</x:v>
      </x:c>
      <x:c r="D50" s="25" t="str">
        <x:v>Y</x:v>
      </x:c>
      <x:c r="E50" s="25" t="str">
        <x:v>Y</x:v>
      </x:c>
      <x:c r="F50" s="25" t="str">
        <x:v>Y</x:v>
      </x:c>
      <x:c r="G50" s="25" t="str">
        <x:v>N</x:v>
      </x:c>
      <x:c r="H50" s="25" t="str">
        <x:v>Y</x:v>
      </x:c>
      <x:c r="I50" s="25" t="str">
        <x:v>Y</x:v>
      </x:c>
      <x:c r="J50" s="25" t="str">
        <x:v>Y</x:v>
      </x:c>
      <x:c r="K50" s="25" t="str">
        <x:v>Y</x:v>
      </x:c>
      <x:c r="L50" s="25" t="str">
        <x:v>Y</x:v>
      </x:c>
      <x:c r="M50" s="25" t="str">
        <x:v>Y</x:v>
      </x:c>
      <x:c r="N50" s="25" t="str">
        <x:v>Y</x:v>
      </x:c>
      <x:c r="O50" s="25" t="str">
        <x:v>N</x:v>
      </x:c>
      <x:c r="P50" s="25" t="str">
        <x:v>N/A</x:v>
      </x:c>
      <x:c r="Q50" s="25" t="str">
        <x:v>N</x:v>
      </x:c>
      <x:c r="R50" s="25" t="str">
        <x:v>N</x:v>
      </x:c>
      <x:c r="S50" s="25" t="str">
        <x:v>N</x:v>
      </x:c>
      <x:c r="T50" s="25" t="str">
        <x:v>Y</x:v>
      </x:c>
      <x:c r="U50" s="25" t="str">
        <x:v>Y</x:v>
      </x:c>
      <x:c r="V50" s="25" t="str">
        <x:v>Y</x:v>
      </x:c>
      <x:c r="W50" s="25" t="str">
        <x:v>N</x:v>
      </x:c>
      <x:c r="X50" s="25" t="str">
        <x:v>Y</x:v>
      </x:c>
      <x:c r="Y50" s="25" t="str">
        <x:v>N</x:v>
      </x:c>
      <x:c r="Z50" s="25" t="str">
        <x:v>N</x:v>
      </x:c>
      <x:c r="AA50" s="25" t="str">
        <x:v>N</x:v>
      </x:c>
      <x:c r="AB50" s="25" t="str">
        <x:v>N</x:v>
      </x:c>
      <x:c r="AC50" s="25" t="str">
        <x:v>Y</x:v>
      </x:c>
      <x:c r="AD50" s="25" t="str">
        <x:v>Y</x:v>
      </x:c>
      <x:c r="AE50" s="25" t="str">
        <x:v>Y</x:v>
      </x:c>
      <x:c r="AF50" s="25" t="str">
        <x:v>Y</x:v>
      </x:c>
      <x:c r="AG50" s="25" t="str">
        <x:v>N/A</x:v>
      </x:c>
      <x:c r="AH50" s="25" t="str">
        <x:v>N/A</x:v>
      </x:c>
      <x:c r="AI50" s="25" t="str">
        <x:v>N/A</x:v>
      </x:c>
      <x:c r="AJ50" s="25" t="str">
        <x:v>N/A</x:v>
      </x:c>
      <x:c r="AK50" s="25" t="str">
        <x:v>N/A</x:v>
      </x:c>
      <x:c r="AL50" s="25" t="str">
        <x:v>N/A</x:v>
      </x:c>
      <x:c r="AM50" s="25" t="str">
        <x:v>N</x:v>
      </x:c>
      <x:c r="AN50" s="25" t="str">
        <x:v>N</x:v>
      </x:c>
      <x:c r="AO50" s="25" t="str">
        <x:v>Y</x:v>
      </x:c>
      <x:c r="AP50" s="25" t="str">
        <x:v>N</x:v>
      </x:c>
      <x:c r="AQ50" s="25" t="str">
        <x:v>Y</x:v>
      </x:c>
      <x:c r="AR50" s="25" t="str">
        <x:v>Y</x:v>
      </x:c>
      <x:c r="AS50" s="25" t="str">
        <x:v>Y</x:v>
      </x:c>
      <x:c r="AT50" s="25" t="str">
        <x:v>Y</x:v>
      </x:c>
      <x:c r="AU50" s="25" t="str">
        <x:v>N</x:v>
      </x:c>
      <x:c r="AV50" s="25" t="str">
        <x:v>N</x:v>
      </x:c>
      <x:c r="AW50" s="25" t="str">
        <x:v>N</x:v>
      </x:c>
      <x:c r="AX50" s="25" t="str">
        <x:v>N/A</x:v>
      </x:c>
    </x:row>
    <x:row r="51">
      <x:c r="A51" s="24" t="str">
        <x:v>047</x:v>
      </x:c>
      <x:c r="B51" s="25" t="str">
        <x:v>Non-surgical</x:v>
      </x:c>
      <x:c r="C51" s="25" t="str">
        <x:v>wrinkles</x:v>
      </x:c>
      <x:c r="D51" s="25" t="str">
        <x:v>N</x:v>
      </x:c>
      <x:c r="E51" s="25" t="str">
        <x:v>Y</x:v>
      </x:c>
      <x:c r="F51" s="25" t="str">
        <x:v>Y</x:v>
      </x:c>
      <x:c r="G51" s="25" t="str">
        <x:v>N</x:v>
      </x:c>
      <x:c r="H51" s="25" t="str">
        <x:v>Y</x:v>
      </x:c>
      <x:c r="I51" s="25" t="str">
        <x:v>Y</x:v>
      </x:c>
      <x:c r="J51" s="25" t="str">
        <x:v>Y</x:v>
      </x:c>
      <x:c r="K51" s="25" t="str">
        <x:v>Y</x:v>
      </x:c>
      <x:c r="L51" s="25" t="str">
        <x:v>N</x:v>
      </x:c>
      <x:c r="M51" s="25" t="str">
        <x:v>N</x:v>
      </x:c>
      <x:c r="N51" s="25" t="str">
        <x:v>Y</x:v>
      </x:c>
      <x:c r="O51" s="25" t="str">
        <x:v>Y</x:v>
      </x:c>
      <x:c r="P51" s="25" t="str">
        <x:v>Exact</x:v>
      </x:c>
      <x:c r="Q51" s="25" t="str">
        <x:v>N</x:v>
      </x:c>
      <x:c r="R51" s="25" t="str">
        <x:v>Y</x:v>
      </x:c>
      <x:c r="S51" s="25" t="str">
        <x:v>Y</x:v>
      </x:c>
      <x:c r="T51" s="25" t="str">
        <x:v>Y</x:v>
      </x:c>
      <x:c r="U51" s="25" t="str">
        <x:v>Y</x:v>
      </x:c>
      <x:c r="V51" s="25" t="str">
        <x:v>Y</x:v>
      </x:c>
      <x:c r="W51" s="25" t="str">
        <x:v>N</x:v>
      </x:c>
      <x:c r="X51" s="25" t="str">
        <x:v>Y</x:v>
      </x:c>
      <x:c r="Y51" s="25" t="str">
        <x:v>N</x:v>
      </x:c>
      <x:c r="Z51" s="25" t="str">
        <x:v>Y</x:v>
      </x:c>
      <x:c r="AA51" s="25" t="str">
        <x:v>N</x:v>
      </x:c>
      <x:c r="AB51" s="25" t="str">
        <x:v>N</x:v>
      </x:c>
      <x:c r="AC51" s="25" t="str">
        <x:v>Y</x:v>
      </x:c>
      <x:c r="AD51" s="25" t="str">
        <x:v>Y</x:v>
      </x:c>
      <x:c r="AE51" s="25" t="str">
        <x:v>Y</x:v>
      </x:c>
      <x:c r="AF51" s="25" t="str">
        <x:v>Y</x:v>
      </x:c>
      <x:c r="AG51" s="25" t="str">
        <x:v>N/A</x:v>
      </x:c>
      <x:c r="AH51" s="25" t="str">
        <x:v>N/A</x:v>
      </x:c>
      <x:c r="AI51" s="25" t="str">
        <x:v>N/A</x:v>
      </x:c>
      <x:c r="AJ51" s="25" t="str">
        <x:v>N/A</x:v>
      </x:c>
      <x:c r="AK51" s="25" t="str">
        <x:v>N/A</x:v>
      </x:c>
      <x:c r="AL51" s="25" t="str">
        <x:v>N/A</x:v>
      </x:c>
      <x:c r="AM51" s="25" t="str">
        <x:v>N</x:v>
      </x:c>
      <x:c r="AN51" s="25" t="str">
        <x:v>Y</x:v>
      </x:c>
      <x:c r="AO51" s="25" t="str">
        <x:v>Y</x:v>
      </x:c>
      <x:c r="AP51" s="25" t="str">
        <x:v>N</x:v>
      </x:c>
      <x:c r="AQ51" s="25" t="str">
        <x:v>N</x:v>
      </x:c>
      <x:c r="AR51" s="25" t="str">
        <x:v>N</x:v>
      </x:c>
      <x:c r="AS51" s="25" t="str">
        <x:v>Y</x:v>
      </x:c>
      <x:c r="AT51" s="25" t="str">
        <x:v>N</x:v>
      </x:c>
      <x:c r="AU51" s="25" t="str">
        <x:v>N</x:v>
      </x:c>
      <x:c r="AV51" s="25" t="str">
        <x:v>N</x:v>
      </x:c>
      <x:c r="AW51" s="25" t="str">
        <x:v>N</x:v>
      </x:c>
      <x:c r="AX51" s="25" t="str">
        <x:v>N/A</x:v>
      </x:c>
    </x:row>
    <x:row r="52">
      <x:c r="A52" s="24" t="str">
        <x:v>048</x:v>
      </x:c>
      <x:c r="B52" s="25" t="str">
        <x:v>Non-surgical</x:v>
      </x:c>
      <x:c r="C52" s="25" t="str">
        <x:v>wrinkles</x:v>
      </x:c>
      <x:c r="D52" s="25" t="str">
        <x:v>Y</x:v>
      </x:c>
      <x:c r="E52" s="25" t="str">
        <x:v>Y</x:v>
      </x:c>
      <x:c r="F52" s="25" t="str">
        <x:v>Y</x:v>
      </x:c>
      <x:c r="G52" s="25" t="str">
        <x:v>N</x:v>
      </x:c>
      <x:c r="H52" s="25" t="str">
        <x:v>Y</x:v>
      </x:c>
      <x:c r="I52" s="25" t="str">
        <x:v>Y</x:v>
      </x:c>
      <x:c r="J52" s="25" t="str">
        <x:v>Y</x:v>
      </x:c>
      <x:c r="K52" s="25" t="str">
        <x:v>Y</x:v>
      </x:c>
      <x:c r="L52" s="25" t="str">
        <x:v>N</x:v>
      </x:c>
      <x:c r="M52" s="25" t="str">
        <x:v>Y</x:v>
      </x:c>
      <x:c r="N52" s="25" t="str">
        <x:v>N</x:v>
      </x:c>
      <x:c r="O52" s="25" t="str">
        <x:v>Y</x:v>
      </x:c>
      <x:c r="P52" s="25" t="str">
        <x:v>Exact</x:v>
      </x:c>
      <x:c r="Q52" s="25" t="str">
        <x:v>N</x:v>
      </x:c>
      <x:c r="R52" s="25" t="str">
        <x:v>Y</x:v>
      </x:c>
      <x:c r="S52" s="25" t="str">
        <x:v>N</x:v>
      </x:c>
      <x:c r="T52" s="25" t="str">
        <x:v>Y</x:v>
      </x:c>
      <x:c r="U52" s="25" t="str">
        <x:v>Y</x:v>
      </x:c>
      <x:c r="V52" s="25" t="str">
        <x:v>Y</x:v>
      </x:c>
      <x:c r="W52" s="25" t="str">
        <x:v>N</x:v>
      </x:c>
      <x:c r="X52" s="25" t="str">
        <x:v>Y</x:v>
      </x:c>
      <x:c r="Y52" s="25" t="str">
        <x:v>N</x:v>
      </x:c>
      <x:c r="Z52" s="25" t="str">
        <x:v>N</x:v>
      </x:c>
      <x:c r="AA52" s="25" t="str">
        <x:v>N</x:v>
      </x:c>
      <x:c r="AB52" s="25" t="str">
        <x:v>N</x:v>
      </x:c>
      <x:c r="AC52" s="25" t="str">
        <x:v>N</x:v>
      </x:c>
      <x:c r="AD52" s="25" t="str">
        <x:v>Y</x:v>
      </x:c>
      <x:c r="AE52" s="25" t="str">
        <x:v>N</x:v>
      </x:c>
      <x:c r="AF52" s="25" t="str">
        <x:v>Y</x:v>
      </x:c>
      <x:c r="AG52" s="25" t="str">
        <x:v>N/A</x:v>
      </x:c>
      <x:c r="AH52" s="25" t="str">
        <x:v>N/A</x:v>
      </x:c>
      <x:c r="AI52" s="25" t="str">
        <x:v>N/A</x:v>
      </x:c>
      <x:c r="AJ52" s="25" t="str">
        <x:v>N/A</x:v>
      </x:c>
      <x:c r="AK52" s="25" t="str">
        <x:v>N/A</x:v>
      </x:c>
      <x:c r="AL52" s="25" t="str">
        <x:v>N/A</x:v>
      </x:c>
      <x:c r="AM52" s="25" t="str">
        <x:v>N</x:v>
      </x:c>
      <x:c r="AN52" s="25" t="str">
        <x:v>Y</x:v>
      </x:c>
      <x:c r="AO52" s="25" t="str">
        <x:v>N</x:v>
      </x:c>
      <x:c r="AP52" s="25" t="str">
        <x:v>N</x:v>
      </x:c>
      <x:c r="AQ52" s="25" t="str">
        <x:v>N</x:v>
      </x:c>
      <x:c r="AR52" s="25" t="str">
        <x:v>N</x:v>
      </x:c>
      <x:c r="AS52" s="25" t="str">
        <x:v>Y</x:v>
      </x:c>
      <x:c r="AT52" s="25" t="str">
        <x:v>N</x:v>
      </x:c>
      <x:c r="AU52" s="25" t="str">
        <x:v>N</x:v>
      </x:c>
      <x:c r="AV52" s="25" t="str">
        <x:v>N</x:v>
      </x:c>
      <x:c r="AW52" s="25" t="str">
        <x:v>N</x:v>
      </x:c>
      <x:c r="AX52" s="25" t="str">
        <x:v>N/A</x:v>
      </x:c>
    </x:row>
    <x:row r="53">
      <x:c r="A53" s="24" t="str">
        <x:v>049</x:v>
      </x:c>
      <x:c r="B53" s="25" t="str">
        <x:v>Non-surgical</x:v>
      </x:c>
      <x:c r="C53" s="25" t="str">
        <x:v>wrinkles</x:v>
      </x:c>
      <x:c r="D53" s="25" t="str">
        <x:v>Y</x:v>
      </x:c>
      <x:c r="E53" s="25" t="str">
        <x:v>Y</x:v>
      </x:c>
      <x:c r="F53" s="25" t="str">
        <x:v>Y</x:v>
      </x:c>
      <x:c r="G53" s="25" t="str">
        <x:v>N</x:v>
      </x:c>
      <x:c r="H53" s="25" t="str">
        <x:v>N</x:v>
      </x:c>
      <x:c r="I53" s="25" t="str">
        <x:v>N</x:v>
      </x:c>
      <x:c r="J53" s="25" t="str">
        <x:v>N</x:v>
      </x:c>
      <x:c r="K53" s="25" t="str">
        <x:v>N</x:v>
      </x:c>
      <x:c r="L53" s="25" t="str">
        <x:v>N</x:v>
      </x:c>
      <x:c r="M53" s="25" t="str">
        <x:v>N</x:v>
      </x:c>
      <x:c r="N53" s="25" t="str">
        <x:v>N</x:v>
      </x:c>
      <x:c r="O53" s="25" t="str">
        <x:v>N</x:v>
      </x:c>
      <x:c r="P53" s="25" t="str">
        <x:v>Exact</x:v>
      </x:c>
      <x:c r="Q53" s="25" t="str">
        <x:v>Y</x:v>
      </x:c>
      <x:c r="R53" s="25" t="str">
        <x:v>Y</x:v>
      </x:c>
      <x:c r="S53" s="25" t="str">
        <x:v>N</x:v>
      </x:c>
      <x:c r="T53" s="25" t="str">
        <x:v>Y</x:v>
      </x:c>
      <x:c r="U53" s="25" t="str">
        <x:v>Y</x:v>
      </x:c>
      <x:c r="V53" s="25" t="str">
        <x:v>Y</x:v>
      </x:c>
      <x:c r="W53" s="25" t="str">
        <x:v>N</x:v>
      </x:c>
      <x:c r="X53" s="25" t="str">
        <x:v>Y</x:v>
      </x:c>
      <x:c r="Y53" s="25" t="str">
        <x:v>N</x:v>
      </x:c>
      <x:c r="Z53" s="25" t="str">
        <x:v>N</x:v>
      </x:c>
      <x:c r="AA53" s="25" t="str">
        <x:v>N</x:v>
      </x:c>
      <x:c r="AB53" s="25" t="str">
        <x:v>N</x:v>
      </x:c>
      <x:c r="AC53" s="25" t="str">
        <x:v>N</x:v>
      </x:c>
      <x:c r="AD53" s="25" t="str">
        <x:v>N</x:v>
      </x:c>
      <x:c r="AE53" s="25" t="str">
        <x:v>N</x:v>
      </x:c>
      <x:c r="AF53" s="25" t="str">
        <x:v>N</x:v>
      </x:c>
      <x:c r="AG53" s="25" t="str">
        <x:v>N/A</x:v>
      </x:c>
      <x:c r="AH53" s="25" t="str">
        <x:v>N/A</x:v>
      </x:c>
      <x:c r="AI53" s="25" t="str">
        <x:v>N/A</x:v>
      </x:c>
      <x:c r="AJ53" s="25" t="str">
        <x:v>N/A</x:v>
      </x:c>
      <x:c r="AK53" s="25" t="str">
        <x:v>N/A</x:v>
      </x:c>
      <x:c r="AL53" s="25" t="str">
        <x:v>N/A</x:v>
      </x:c>
      <x:c r="AM53" s="25" t="str">
        <x:v>N</x:v>
      </x:c>
      <x:c r="AN53" s="25" t="str">
        <x:v>Y</x:v>
      </x:c>
      <x:c r="AO53" s="25" t="str">
        <x:v>N</x:v>
      </x:c>
      <x:c r="AP53" s="25" t="str">
        <x:v>N</x:v>
      </x:c>
      <x:c r="AQ53" s="25" t="str">
        <x:v>N</x:v>
      </x:c>
      <x:c r="AR53" s="25" t="str">
        <x:v>N</x:v>
      </x:c>
      <x:c r="AS53" s="25" t="str">
        <x:v>Y</x:v>
      </x:c>
      <x:c r="AT53" s="25" t="str">
        <x:v>N</x:v>
      </x:c>
      <x:c r="AU53" s="25" t="str">
        <x:v>N</x:v>
      </x:c>
      <x:c r="AV53" s="25" t="str">
        <x:v>N</x:v>
      </x:c>
      <x:c r="AW53" s="25" t="str">
        <x:v>N</x:v>
      </x:c>
      <x:c r="AX53" s="25" t="str">
        <x:v>N/A</x:v>
      </x:c>
    </x:row>
    <x:row r="54">
      <x:c r="A54" s="24" t="str">
        <x:v>050</x:v>
      </x:c>
      <x:c r="B54" s="25" t="str">
        <x:v>Non-surgical</x:v>
      </x:c>
      <x:c r="C54" s="25" t="str">
        <x:v>sagging skin</x:v>
      </x:c>
      <x:c r="D54" s="25" t="str">
        <x:v>Y</x:v>
      </x:c>
      <x:c r="E54" s="25" t="str">
        <x:v>Y</x:v>
      </x:c>
      <x:c r="F54" s="25" t="str">
        <x:v>Y</x:v>
      </x:c>
      <x:c r="G54" s="25" t="str">
        <x:v>Y</x:v>
      </x:c>
      <x:c r="H54" s="25" t="str">
        <x:v>Y</x:v>
      </x:c>
      <x:c r="I54" s="25" t="str">
        <x:v>Y</x:v>
      </x:c>
      <x:c r="J54" s="25" t="str">
        <x:v>Y</x:v>
      </x:c>
      <x:c r="K54" s="25" t="str">
        <x:v>Y</x:v>
      </x:c>
      <x:c r="L54" s="25" t="str">
        <x:v>N</x:v>
      </x:c>
      <x:c r="M54" s="25" t="str">
        <x:v>N</x:v>
      </x:c>
      <x:c r="N54" s="25" t="str">
        <x:v>Y</x:v>
      </x:c>
      <x:c r="O54" s="25" t="str">
        <x:v>Y</x:v>
      </x:c>
      <x:c r="P54" s="25" t="str">
        <x:v>Range</x:v>
      </x:c>
      <x:c r="Q54" s="25" t="str">
        <x:v>N</x:v>
      </x:c>
      <x:c r="R54" s="25" t="str">
        <x:v>Y</x:v>
      </x:c>
      <x:c r="S54" s="25" t="str">
        <x:v>Y</x:v>
      </x:c>
      <x:c r="T54" s="25" t="str">
        <x:v>Y</x:v>
      </x:c>
      <x:c r="U54" s="25" t="str">
        <x:v>Y</x:v>
      </x:c>
      <x:c r="V54" s="25" t="str">
        <x:v>Y</x:v>
      </x:c>
      <x:c r="W54" s="25" t="str">
        <x:v>Y</x:v>
      </x:c>
      <x:c r="X54" s="25" t="str">
        <x:v>Y</x:v>
      </x:c>
      <x:c r="Y54" s="25" t="str">
        <x:v>N</x:v>
      </x:c>
      <x:c r="Z54" s="25" t="str">
        <x:v>N</x:v>
      </x:c>
      <x:c r="AA54" s="25" t="str">
        <x:v>N</x:v>
      </x:c>
      <x:c r="AB54" s="25" t="str">
        <x:v>N</x:v>
      </x:c>
      <x:c r="AC54" s="25" t="str">
        <x:v>N</x:v>
      </x:c>
      <x:c r="AD54" s="25" t="str">
        <x:v>Y</x:v>
      </x:c>
      <x:c r="AE54" s="25" t="str">
        <x:v>Y</x:v>
      </x:c>
      <x:c r="AF54" s="25" t="str">
        <x:v>Y</x:v>
      </x:c>
      <x:c r="AG54" s="25" t="str">
        <x:v>N/A</x:v>
      </x:c>
      <x:c r="AH54" s="25" t="str">
        <x:v>N/A</x:v>
      </x:c>
      <x:c r="AI54" s="25" t="str">
        <x:v>N/A</x:v>
      </x:c>
      <x:c r="AJ54" s="25" t="str">
        <x:v>N/A</x:v>
      </x:c>
      <x:c r="AK54" s="25" t="str">
        <x:v>N/A</x:v>
      </x:c>
      <x:c r="AL54" s="25" t="str">
        <x:v>N/A</x:v>
      </x:c>
      <x:c r="AM54" s="25" t="str">
        <x:v>N</x:v>
      </x:c>
      <x:c r="AN54" s="25" t="str">
        <x:v>Y</x:v>
      </x:c>
      <x:c r="AO54" s="25" t="str">
        <x:v>N</x:v>
      </x:c>
      <x:c r="AP54" s="25" t="str">
        <x:v>N</x:v>
      </x:c>
      <x:c r="AQ54" s="25" t="str">
        <x:v>N</x:v>
      </x:c>
      <x:c r="AR54" s="25" t="str">
        <x:v>Y</x:v>
      </x:c>
      <x:c r="AS54" s="25" t="str">
        <x:v>Y</x:v>
      </x:c>
      <x:c r="AT54" s="25" t="str">
        <x:v>Y</x:v>
      </x:c>
      <x:c r="AU54" s="25" t="str">
        <x:v>N</x:v>
      </x:c>
      <x:c r="AV54" s="25" t="str">
        <x:v>N</x:v>
      </x:c>
      <x:c r="AW54" s="25" t="str">
        <x:v>Y</x:v>
      </x:c>
      <x:c r="AX54" s="25" t="str">
        <x:v>N/A</x:v>
      </x:c>
    </x:row>
    <x:row r="55">
      <x:c r="A55" s="24" t="str">
        <x:v>051</x:v>
      </x:c>
      <x:c r="B55" s="25" t="str">
        <x:v>Surgical</x:v>
      </x:c>
      <x:c r="C55" s="25" t="str">
        <x:v>rhinoplasty</x:v>
      </x:c>
      <x:c r="D55" s="25" t="str">
        <x:v>Y</x:v>
      </x:c>
      <x:c r="E55" s="25" t="str">
        <x:v>Y</x:v>
      </x:c>
      <x:c r="F55" s="25" t="str">
        <x:v>Y</x:v>
      </x:c>
      <x:c r="G55" s="25" t="str">
        <x:v>Y</x:v>
      </x:c>
      <x:c r="H55" s="25" t="str">
        <x:v>Y</x:v>
      </x:c>
      <x:c r="I55" s="25" t="str">
        <x:v>Y</x:v>
      </x:c>
      <x:c r="J55" s="25" t="str">
        <x:v>Y</x:v>
      </x:c>
      <x:c r="K55" s="25" t="str">
        <x:v>Y</x:v>
      </x:c>
      <x:c r="L55" s="25" t="str">
        <x:v>Y</x:v>
      </x:c>
      <x:c r="M55" s="25" t="str">
        <x:v>Y</x:v>
      </x:c>
      <x:c r="N55" s="25" t="str">
        <x:v>Y</x:v>
      </x:c>
      <x:c r="O55" s="25" t="str">
        <x:v>N</x:v>
      </x:c>
      <x:c r="P55" s="25" t="str">
        <x:v>N/A</x:v>
      </x:c>
      <x:c r="Q55" s="25" t="str">
        <x:v>N</x:v>
      </x:c>
      <x:c r="R55" s="25" t="str">
        <x:v>Y</x:v>
      </x:c>
      <x:c r="S55" s="25" t="str">
        <x:v>Y</x:v>
      </x:c>
      <x:c r="T55" s="25" t="str">
        <x:v>Y</x:v>
      </x:c>
      <x:c r="U55" s="25" t="str">
        <x:v>Y</x:v>
      </x:c>
      <x:c r="V55" s="25" t="str">
        <x:v>Y</x:v>
      </x:c>
      <x:c r="W55" s="25" t="str">
        <x:v>Y</x:v>
      </x:c>
      <x:c r="X55" s="25" t="str">
        <x:v>Y</x:v>
      </x:c>
      <x:c r="Y55" s="25" t="str">
        <x:v>N</x:v>
      </x:c>
      <x:c r="Z55" s="25" t="str">
        <x:v>N</x:v>
      </x:c>
      <x:c r="AA55" s="25" t="str">
        <x:v>N</x:v>
      </x:c>
      <x:c r="AB55" s="25" t="str">
        <x:v>N</x:v>
      </x:c>
      <x:c r="AC55" s="25" t="str">
        <x:v>Y</x:v>
      </x:c>
      <x:c r="AD55" s="25" t="str">
        <x:v>Y</x:v>
      </x:c>
      <x:c r="AE55" s="25" t="str">
        <x:v>Y</x:v>
      </x:c>
      <x:c r="AF55" s="25" t="str">
        <x:v>Y</x:v>
      </x:c>
      <x:c r="AG55" s="25" t="str">
        <x:v>N/A</x:v>
      </x:c>
      <x:c r="AH55" s="25" t="str">
        <x:v>N/A</x:v>
      </x:c>
      <x:c r="AI55" s="25" t="str">
        <x:v>N/A</x:v>
      </x:c>
      <x:c r="AJ55" s="25" t="str">
        <x:v>N/A</x:v>
      </x:c>
      <x:c r="AK55" s="25" t="str">
        <x:v>N/A</x:v>
      </x:c>
      <x:c r="AL55" s="25" t="str">
        <x:v>N/A</x:v>
      </x:c>
      <x:c r="AM55" s="25" t="str">
        <x:v>N</x:v>
      </x:c>
      <x:c r="AN55" s="25" t="str">
        <x:v>N</x:v>
      </x:c>
      <x:c r="AO55" s="25" t="str">
        <x:v>Y</x:v>
      </x:c>
      <x:c r="AP55" s="25" t="str">
        <x:v>Y</x:v>
      </x:c>
      <x:c r="AQ55" s="25" t="str">
        <x:v>Y</x:v>
      </x:c>
      <x:c r="AR55" s="25" t="str">
        <x:v>Y</x:v>
      </x:c>
      <x:c r="AS55" s="25" t="str">
        <x:v>Y</x:v>
      </x:c>
      <x:c r="AT55" s="25" t="str">
        <x:v>Y</x:v>
      </x:c>
      <x:c r="AU55" s="25" t="str">
        <x:v>Y</x:v>
      </x:c>
      <x:c r="AV55" s="25" t="str">
        <x:v>N</x:v>
      </x:c>
      <x:c r="AW55" s="25" t="str">
        <x:v>Y</x:v>
      </x:c>
      <x:c r="AX55" s="25" t="str">
        <x:v>N/A</x:v>
      </x:c>
    </x:row>
    <x:row r="56">
      <x:c r="A56" s="24" t="str">
        <x:v>052</x:v>
      </x:c>
      <x:c r="B56" s="25" t="str">
        <x:v>Non-surgical</x:v>
      </x:c>
      <x:c r="C56" s="25" t="str">
        <x:v>wrinkles</x:v>
      </x:c>
      <x:c r="D56" s="25" t="str">
        <x:v>Y</x:v>
      </x:c>
      <x:c r="E56" s="25" t="str">
        <x:v>Y</x:v>
      </x:c>
      <x:c r="F56" s="25" t="str">
        <x:v>Y</x:v>
      </x:c>
      <x:c r="G56" s="25" t="str">
        <x:v>Y</x:v>
      </x:c>
      <x:c r="H56" s="25" t="str">
        <x:v>Y</x:v>
      </x:c>
      <x:c r="I56" s="25" t="str">
        <x:v>Y</x:v>
      </x:c>
      <x:c r="J56" s="25" t="str">
        <x:v>Y</x:v>
      </x:c>
      <x:c r="K56" s="25" t="str">
        <x:v>Y</x:v>
      </x:c>
      <x:c r="L56" s="25" t="str">
        <x:v>Y</x:v>
      </x:c>
      <x:c r="M56" s="25" t="str">
        <x:v>Y</x:v>
      </x:c>
      <x:c r="N56" s="25" t="str">
        <x:v>Y</x:v>
      </x:c>
      <x:c r="O56" s="25" t="str">
        <x:v>Y</x:v>
      </x:c>
      <x:c r="P56" s="25" t="str">
        <x:v>Exact</x:v>
      </x:c>
      <x:c r="Q56" s="25" t="str">
        <x:v>N</x:v>
      </x:c>
      <x:c r="R56" s="25" t="str">
        <x:v>Y</x:v>
      </x:c>
      <x:c r="S56" s="25" t="str">
        <x:v>N</x:v>
      </x:c>
      <x:c r="T56" s="25" t="str">
        <x:v>Y</x:v>
      </x:c>
      <x:c r="U56" s="25" t="str">
        <x:v>Y</x:v>
      </x:c>
      <x:c r="V56" s="25" t="str">
        <x:v>Y</x:v>
      </x:c>
      <x:c r="W56" s="25" t="str">
        <x:v>Y</x:v>
      </x:c>
      <x:c r="X56" s="25" t="str">
        <x:v>Y</x:v>
      </x:c>
      <x:c r="Y56" s="25" t="str">
        <x:v>Y</x:v>
      </x:c>
      <x:c r="Z56" s="25" t="str">
        <x:v>N</x:v>
      </x:c>
      <x:c r="AA56" s="25" t="str">
        <x:v>N</x:v>
      </x:c>
      <x:c r="AB56" s="25" t="str">
        <x:v>Y</x:v>
      </x:c>
      <x:c r="AC56" s="25" t="str">
        <x:v>Y</x:v>
      </x:c>
      <x:c r="AD56" s="25" t="str">
        <x:v>Y</x:v>
      </x:c>
      <x:c r="AE56" s="25" t="str">
        <x:v>Y</x:v>
      </x:c>
      <x:c r="AF56" s="25" t="str">
        <x:v>Y</x:v>
      </x:c>
      <x:c r="AG56" s="25" t="str">
        <x:v>Y</x:v>
      </x:c>
      <x:c r="AH56" s="25" t="str">
        <x:v>N</x:v>
      </x:c>
      <x:c r="AI56" s="25" t="str">
        <x:v>N</x:v>
      </x:c>
      <x:c r="AJ56" s="25" t="str">
        <x:v>N</x:v>
      </x:c>
      <x:c r="AK56" s="25" t="str">
        <x:v>N</x:v>
      </x:c>
      <x:c r="AL56" s="25" t="str">
        <x:v>Cannot answer</x:v>
      </x:c>
      <x:c r="AM56" s="25" t="str">
        <x:v>Y</x:v>
      </x:c>
      <x:c r="AN56" s="25" t="str">
        <x:v>Y</x:v>
      </x:c>
      <x:c r="AO56" s="25" t="str">
        <x:v>N</x:v>
      </x:c>
      <x:c r="AP56" s="25" t="str">
        <x:v>N</x:v>
      </x:c>
      <x:c r="AQ56" s="25" t="str">
        <x:v>Y</x:v>
      </x:c>
      <x:c r="AR56" s="25" t="str">
        <x:v>N</x:v>
      </x:c>
      <x:c r="AS56" s="25" t="str">
        <x:v>Y</x:v>
      </x:c>
      <x:c r="AT56" s="25" t="str">
        <x:v>N</x:v>
      </x:c>
      <x:c r="AU56" s="25" t="str">
        <x:v>N</x:v>
      </x:c>
      <x:c r="AV56" s="25" t="str">
        <x:v>Y</x:v>
      </x:c>
      <x:c r="AW56" s="25" t="str">
        <x:v>N</x:v>
      </x:c>
      <x:c r="AX56" s="25" t="str">
        <x:v>Y</x:v>
      </x:c>
    </x:row>
    <x:row r="57">
      <x:c r="A57" s="24" t="str">
        <x:v>053</x:v>
      </x:c>
      <x:c r="B57" s="25" t="str">
        <x:v>Surgical</x:v>
      </x:c>
      <x:c r="C57" s="25" t="str">
        <x:v>breast</x:v>
      </x:c>
      <x:c r="D57" s="25" t="str">
        <x:v>Y</x:v>
      </x:c>
      <x:c r="E57" s="25" t="str">
        <x:v>Y</x:v>
      </x:c>
      <x:c r="F57" s="25" t="str">
        <x:v>Y</x:v>
      </x:c>
      <x:c r="G57" s="25" t="str">
        <x:v>N</x:v>
      </x:c>
      <x:c r="H57" s="25" t="str">
        <x:v>Y</x:v>
      </x:c>
      <x:c r="I57" s="25" t="str">
        <x:v>Y</x:v>
      </x:c>
      <x:c r="J57" s="25" t="str">
        <x:v>Y</x:v>
      </x:c>
      <x:c r="K57" s="25" t="str">
        <x:v>Y</x:v>
      </x:c>
      <x:c r="L57" s="25" t="str">
        <x:v>Y</x:v>
      </x:c>
      <x:c r="M57" s="25" t="str">
        <x:v>Y</x:v>
      </x:c>
      <x:c r="N57" s="25" t="str">
        <x:v>Y</x:v>
      </x:c>
      <x:c r="O57" s="25" t="str">
        <x:v>Y</x:v>
      </x:c>
      <x:c r="P57" s="25" t="str">
        <x:v>Exact</x:v>
      </x:c>
      <x:c r="Q57" s="25" t="str">
        <x:v>N</x:v>
      </x:c>
      <x:c r="R57" s="25" t="str">
        <x:v>Y</x:v>
      </x:c>
      <x:c r="S57" s="25" t="str">
        <x:v>Y</x:v>
      </x:c>
      <x:c r="T57" s="25" t="str">
        <x:v>Y</x:v>
      </x:c>
      <x:c r="U57" s="25" t="str">
        <x:v>Y</x:v>
      </x:c>
      <x:c r="V57" s="25" t="str">
        <x:v>Y</x:v>
      </x:c>
      <x:c r="W57" s="25" t="str">
        <x:v>N</x:v>
      </x:c>
      <x:c r="X57" s="25" t="str">
        <x:v>Y</x:v>
      </x:c>
      <x:c r="Y57" s="25" t="str">
        <x:v>N</x:v>
      </x:c>
      <x:c r="Z57" s="25" t="str">
        <x:v>N</x:v>
      </x:c>
      <x:c r="AA57" s="25" t="str">
        <x:v>N</x:v>
      </x:c>
      <x:c r="AB57" s="25" t="str">
        <x:v>N</x:v>
      </x:c>
      <x:c r="AC57" s="25" t="str">
        <x:v>N</x:v>
      </x:c>
      <x:c r="AD57" s="25" t="str">
        <x:v>Y</x:v>
      </x:c>
      <x:c r="AE57" s="25" t="str">
        <x:v>Y</x:v>
      </x:c>
      <x:c r="AF57" s="25" t="str">
        <x:v>Y</x:v>
      </x:c>
      <x:c r="AG57" s="25" t="str">
        <x:v>N/A</x:v>
      </x:c>
      <x:c r="AH57" s="25" t="str">
        <x:v>N/A</x:v>
      </x:c>
      <x:c r="AI57" s="25" t="str">
        <x:v>N/A</x:v>
      </x:c>
      <x:c r="AJ57" s="25" t="str">
        <x:v>N/A</x:v>
      </x:c>
      <x:c r="AK57" s="25" t="str">
        <x:v>N/A</x:v>
      </x:c>
      <x:c r="AL57" s="25" t="str">
        <x:v>N/A</x:v>
      </x:c>
      <x:c r="AM57" s="25" t="str">
        <x:v>N</x:v>
      </x:c>
      <x:c r="AN57" s="25" t="str">
        <x:v>N</x:v>
      </x:c>
      <x:c r="AO57" s="25" t="str">
        <x:v>Y</x:v>
      </x:c>
      <x:c r="AP57" s="25" t="str">
        <x:v>N</x:v>
      </x:c>
      <x:c r="AQ57" s="25" t="str">
        <x:v>N</x:v>
      </x:c>
      <x:c r="AR57" s="25" t="str">
        <x:v>Y</x:v>
      </x:c>
      <x:c r="AS57" s="25" t="str">
        <x:v>N</x:v>
      </x:c>
      <x:c r="AT57" s="25" t="str">
        <x:v>Y</x:v>
      </x:c>
      <x:c r="AU57" s="25" t="str">
        <x:v>N</x:v>
      </x:c>
      <x:c r="AV57" s="25" t="str">
        <x:v>Y</x:v>
      </x:c>
      <x:c r="AW57" s="25" t="str">
        <x:v>Y</x:v>
      </x:c>
      <x:c r="AX57" s="25" t="str">
        <x:v>N/A</x:v>
      </x:c>
    </x:row>
    <x:row r="58">
      <x:c r="A58" s="24" t="str">
        <x:v>054</x:v>
      </x:c>
      <x:c r="B58" s="25" t="str">
        <x:v>Non-surgical</x:v>
      </x:c>
      <x:c r="C58" s="25" t="str">
        <x:v>sagging skin</x:v>
      </x:c>
      <x:c r="D58" s="25" t="str">
        <x:v>Y</x:v>
      </x:c>
      <x:c r="E58" s="25" t="str">
        <x:v>Y</x:v>
      </x:c>
      <x:c r="F58" s="25" t="str">
        <x:v>Y</x:v>
      </x:c>
      <x:c r="G58" s="25" t="str">
        <x:v>Y</x:v>
      </x:c>
      <x:c r="H58" s="25" t="str">
        <x:v>Y</x:v>
      </x:c>
      <x:c r="I58" s="25" t="str">
        <x:v>Y</x:v>
      </x:c>
      <x:c r="J58" s="25" t="str">
        <x:v>Y</x:v>
      </x:c>
      <x:c r="K58" s="25" t="str">
        <x:v>Y</x:v>
      </x:c>
      <x:c r="L58" s="25" t="str">
        <x:v>Y</x:v>
      </x:c>
      <x:c r="M58" s="25" t="str">
        <x:v>N</x:v>
      </x:c>
      <x:c r="N58" s="25" t="str">
        <x:v>Y</x:v>
      </x:c>
      <x:c r="O58" s="25" t="str">
        <x:v>Y</x:v>
      </x:c>
      <x:c r="P58" s="25" t="str">
        <x:v>Exact</x:v>
      </x:c>
      <x:c r="Q58" s="25" t="str">
        <x:v>N</x:v>
      </x:c>
      <x:c r="R58" s="25" t="str">
        <x:v>Y</x:v>
      </x:c>
      <x:c r="S58" s="25" t="str">
        <x:v>N</x:v>
      </x:c>
      <x:c r="T58" s="25" t="str">
        <x:v>Y</x:v>
      </x:c>
      <x:c r="U58" s="25" t="str">
        <x:v>Y</x:v>
      </x:c>
      <x:c r="V58" s="25" t="str">
        <x:v>Y</x:v>
      </x:c>
      <x:c r="W58" s="25" t="str">
        <x:v>N</x:v>
      </x:c>
      <x:c r="X58" s="25" t="str">
        <x:v>Y</x:v>
      </x:c>
      <x:c r="Y58" s="25" t="str">
        <x:v>N</x:v>
      </x:c>
      <x:c r="Z58" s="25" t="str">
        <x:v>N</x:v>
      </x:c>
      <x:c r="AA58" s="25" t="str">
        <x:v>N</x:v>
      </x:c>
      <x:c r="AB58" s="25" t="str">
        <x:v>N</x:v>
      </x:c>
      <x:c r="AC58" s="25" t="str">
        <x:v>Y</x:v>
      </x:c>
      <x:c r="AD58" s="25" t="str">
        <x:v>Y</x:v>
      </x:c>
      <x:c r="AE58" s="25" t="str">
        <x:v>Y</x:v>
      </x:c>
      <x:c r="AF58" s="25" t="str">
        <x:v>Y</x:v>
      </x:c>
      <x:c r="AG58" s="25" t="str">
        <x:v>N/A</x:v>
      </x:c>
      <x:c r="AH58" s="25" t="str">
        <x:v>N/A</x:v>
      </x:c>
      <x:c r="AI58" s="25" t="str">
        <x:v>N/A</x:v>
      </x:c>
      <x:c r="AJ58" s="25" t="str">
        <x:v>N/A</x:v>
      </x:c>
      <x:c r="AK58" s="25" t="str">
        <x:v>N/A</x:v>
      </x:c>
      <x:c r="AL58" s="25" t="str">
        <x:v>N/A</x:v>
      </x:c>
      <x:c r="AM58" s="25" t="str">
        <x:v>N</x:v>
      </x:c>
      <x:c r="AN58" s="25" t="str">
        <x:v>Y</x:v>
      </x:c>
      <x:c r="AO58" s="25" t="str">
        <x:v>N</x:v>
      </x:c>
      <x:c r="AP58" s="25" t="str">
        <x:v>N</x:v>
      </x:c>
      <x:c r="AQ58" s="25" t="str">
        <x:v>Y</x:v>
      </x:c>
      <x:c r="AR58" s="25" t="str">
        <x:v>Y</x:v>
      </x:c>
      <x:c r="AS58" s="25" t="str">
        <x:v>Y</x:v>
      </x:c>
      <x:c r="AT58" s="25" t="str">
        <x:v>N</x:v>
      </x:c>
      <x:c r="AU58" s="25" t="str">
        <x:v>N</x:v>
      </x:c>
      <x:c r="AV58" s="25" t="str">
        <x:v>N</x:v>
      </x:c>
      <x:c r="AW58" s="25" t="str">
        <x:v>N</x:v>
      </x:c>
      <x:c r="AX58" s="25" t="str">
        <x:v>N/A</x:v>
      </x:c>
    </x:row>
    <x:row r="59">
      <x:c r="A59" s="24" t="str">
        <x:v>055</x:v>
      </x:c>
      <x:c r="B59" s="25" t="str">
        <x:v>Non-surgical</x:v>
      </x:c>
      <x:c r="C59" s="25" t="str">
        <x:v>wrinkles</x:v>
      </x:c>
      <x:c r="D59" s="25" t="str">
        <x:v>Y</x:v>
      </x:c>
      <x:c r="E59" s="25" t="str">
        <x:v>Y</x:v>
      </x:c>
      <x:c r="F59" s="25" t="str">
        <x:v>N</x:v>
      </x:c>
      <x:c r="G59" s="25" t="str">
        <x:v>N</x:v>
      </x:c>
      <x:c r="H59" s="25" t="str">
        <x:v>Y</x:v>
      </x:c>
      <x:c r="I59" s="25" t="str">
        <x:v>Y</x:v>
      </x:c>
      <x:c r="J59" s="25" t="str">
        <x:v>Y</x:v>
      </x:c>
      <x:c r="K59" s="25" t="str">
        <x:v>Y</x:v>
      </x:c>
      <x:c r="L59" s="25" t="str">
        <x:v>Y</x:v>
      </x:c>
      <x:c r="M59" s="25" t="str">
        <x:v>N</x:v>
      </x:c>
      <x:c r="N59" s="25" t="str">
        <x:v>N</x:v>
      </x:c>
      <x:c r="O59" s="25" t="str">
        <x:v>N</x:v>
      </x:c>
      <x:c r="P59" s="25" t="str">
        <x:v>Exact</x:v>
      </x:c>
      <x:c r="Q59" s="25" t="str">
        <x:v>Y</x:v>
      </x:c>
      <x:c r="R59" s="25" t="str">
        <x:v>N</x:v>
      </x:c>
      <x:c r="S59" s="25" t="str">
        <x:v>Y</x:v>
      </x:c>
      <x:c r="T59" s="25" t="str">
        <x:v>Y</x:v>
      </x:c>
      <x:c r="U59" s="25" t="str">
        <x:v>Y</x:v>
      </x:c>
      <x:c r="V59" s="25" t="str">
        <x:v>Y</x:v>
      </x:c>
      <x:c r="W59" s="25" t="str">
        <x:v>N</x:v>
      </x:c>
      <x:c r="X59" s="25" t="str">
        <x:v>N</x:v>
      </x:c>
      <x:c r="Y59" s="25" t="str">
        <x:v>N</x:v>
      </x:c>
      <x:c r="Z59" s="25" t="str">
        <x:v>N</x:v>
      </x:c>
      <x:c r="AA59" s="25" t="str">
        <x:v>N</x:v>
      </x:c>
      <x:c r="AB59" s="25" t="str">
        <x:v>N</x:v>
      </x:c>
      <x:c r="AC59" s="25" t="str">
        <x:v>N</x:v>
      </x:c>
      <x:c r="AD59" s="25" t="str">
        <x:v>N</x:v>
      </x:c>
      <x:c r="AE59" s="25" t="str">
        <x:v>N</x:v>
      </x:c>
      <x:c r="AF59" s="25" t="str">
        <x:v>N</x:v>
      </x:c>
      <x:c r="AG59" s="25" t="str">
        <x:v>N/A</x:v>
      </x:c>
      <x:c r="AH59" s="25" t="str">
        <x:v>N/A</x:v>
      </x:c>
      <x:c r="AI59" s="25" t="str">
        <x:v>N/A</x:v>
      </x:c>
      <x:c r="AJ59" s="25" t="str">
        <x:v>N/A</x:v>
      </x:c>
      <x:c r="AK59" s="25" t="str">
        <x:v>N/A</x:v>
      </x:c>
      <x:c r="AL59" s="25" t="str">
        <x:v>N/A</x:v>
      </x:c>
      <x:c r="AM59" s="25" t="str">
        <x:v>N</x:v>
      </x:c>
      <x:c r="AN59" s="25" t="str">
        <x:v>Y</x:v>
      </x:c>
      <x:c r="AO59" s="25" t="str">
        <x:v>N</x:v>
      </x:c>
      <x:c r="AP59" s="25" t="str">
        <x:v>N</x:v>
      </x:c>
      <x:c r="AQ59" s="25" t="str">
        <x:v>N</x:v>
      </x:c>
      <x:c r="AR59" s="25" t="str">
        <x:v>N</x:v>
      </x:c>
      <x:c r="AS59" s="25" t="str">
        <x:v>Y</x:v>
      </x:c>
      <x:c r="AT59" s="25" t="str">
        <x:v>N</x:v>
      </x:c>
      <x:c r="AU59" s="25" t="str">
        <x:v>N</x:v>
      </x:c>
      <x:c r="AV59" s="25" t="str">
        <x:v>N</x:v>
      </x:c>
      <x:c r="AW59" s="25" t="str">
        <x:v>N</x:v>
      </x:c>
      <x:c r="AX59" s="25" t="str">
        <x:v>N/A</x:v>
      </x:c>
    </x:row>
    <x:row r="60">
      <x:c r="A60" s="24" t="str">
        <x:v>056</x:v>
      </x:c>
      <x:c r="B60" s="25" t="str">
        <x:v>Non-surgical</x:v>
      </x:c>
      <x:c r="C60" s="25" t="str">
        <x:v>wrinkles</x:v>
      </x:c>
      <x:c r="D60" s="25" t="str">
        <x:v>N</x:v>
      </x:c>
      <x:c r="E60" s="25" t="str">
        <x:v>Y</x:v>
      </x:c>
      <x:c r="F60" s="25" t="str">
        <x:v>Y</x:v>
      </x:c>
      <x:c r="G60" s="25" t="str">
        <x:v>N</x:v>
      </x:c>
      <x:c r="H60" s="25" t="str">
        <x:v>N</x:v>
      </x:c>
      <x:c r="I60" s="25" t="str">
        <x:v>N</x:v>
      </x:c>
      <x:c r="J60" s="25" t="str">
        <x:v>N</x:v>
      </x:c>
      <x:c r="K60" s="25" t="str">
        <x:v>N</x:v>
      </x:c>
      <x:c r="L60" s="25" t="str">
        <x:v>N</x:v>
      </x:c>
      <x:c r="M60" s="25" t="str">
        <x:v>N</x:v>
      </x:c>
      <x:c r="N60" s="25" t="str">
        <x:v>N</x:v>
      </x:c>
      <x:c r="O60" s="25" t="str">
        <x:v>Y</x:v>
      </x:c>
      <x:c r="P60" s="25" t="str">
        <x:v>Exact</x:v>
      </x:c>
      <x:c r="Q60" s="25" t="str">
        <x:v>N</x:v>
      </x:c>
      <x:c r="R60" s="25" t="str">
        <x:v>N</x:v>
      </x:c>
      <x:c r="S60" s="25" t="str">
        <x:v>N</x:v>
      </x:c>
      <x:c r="T60" s="25" t="str">
        <x:v>Y</x:v>
      </x:c>
      <x:c r="U60" s="25" t="str">
        <x:v>Y</x:v>
      </x:c>
      <x:c r="V60" s="25" t="str">
        <x:v>Y</x:v>
      </x:c>
      <x:c r="W60" s="25" t="str">
        <x:v>Y</x:v>
      </x:c>
      <x:c r="X60" s="25" t="str">
        <x:v>Y</x:v>
      </x:c>
      <x:c r="Y60" s="25" t="str">
        <x:v>N</x:v>
      </x:c>
      <x:c r="Z60" s="25" t="str">
        <x:v>N</x:v>
      </x:c>
      <x:c r="AA60" s="25" t="str">
        <x:v>N</x:v>
      </x:c>
      <x:c r="AB60" s="25" t="str">
        <x:v>Y</x:v>
      </x:c>
      <x:c r="AC60" s="25" t="str">
        <x:v>N</x:v>
      </x:c>
      <x:c r="AD60" s="25" t="str">
        <x:v>Y</x:v>
      </x:c>
      <x:c r="AE60" s="25" t="str">
        <x:v>N</x:v>
      </x:c>
      <x:c r="AF60" s="25" t="str">
        <x:v>Y</x:v>
      </x:c>
      <x:c r="AG60" s="25" t="str">
        <x:v>Y</x:v>
      </x:c>
      <x:c r="AH60" s="25" t="str">
        <x:v>Y</x:v>
      </x:c>
      <x:c r="AI60" s="25" t="str">
        <x:v>Y</x:v>
      </x:c>
      <x:c r="AJ60" s="25" t="str">
        <x:v>N</x:v>
      </x:c>
      <x:c r="AK60" s="25" t="str">
        <x:v>N</x:v>
      </x:c>
      <x:c r="AL60" s="25" t="str">
        <x:v>Asks for personal data</x:v>
      </x:c>
      <x:c r="AM60" s="25" t="str">
        <x:v>N</x:v>
      </x:c>
      <x:c r="AN60" s="25" t="str">
        <x:v>Y</x:v>
      </x:c>
      <x:c r="AO60" s="25" t="str">
        <x:v>N</x:v>
      </x:c>
      <x:c r="AP60" s="25" t="str">
        <x:v>N</x:v>
      </x:c>
      <x:c r="AQ60" s="25" t="str">
        <x:v>N</x:v>
      </x:c>
      <x:c r="AR60" s="25" t="str">
        <x:v>Y</x:v>
      </x:c>
      <x:c r="AS60" s="25" t="str">
        <x:v>N</x:v>
      </x:c>
      <x:c r="AT60" s="25" t="str">
        <x:v>N</x:v>
      </x:c>
      <x:c r="AU60" s="25" t="str">
        <x:v>N</x:v>
      </x:c>
      <x:c r="AV60" s="25" t="str">
        <x:v>N</x:v>
      </x:c>
      <x:c r="AW60" s="25" t="str">
        <x:v>N</x:v>
      </x:c>
      <x:c r="AX60" s="25" t="str">
        <x:v>Y</x:v>
      </x:c>
    </x:row>
    <x:row r="61">
      <x:c r="A61" s="24" t="str">
        <x:v>057</x:v>
      </x:c>
      <x:c r="B61" s="25" t="str">
        <x:v>Non-surgical</x:v>
      </x:c>
      <x:c r="C61" s="25" t="str">
        <x:v>wrinkles</x:v>
      </x:c>
      <x:c r="D61" s="25" t="str">
        <x:v>Y</x:v>
      </x:c>
      <x:c r="E61" s="25" t="str">
        <x:v>Y</x:v>
      </x:c>
      <x:c r="F61" s="25" t="str">
        <x:v>Y</x:v>
      </x:c>
      <x:c r="G61" s="25" t="str">
        <x:v>N</x:v>
      </x:c>
      <x:c r="H61" s="25" t="str">
        <x:v>Y</x:v>
      </x:c>
      <x:c r="I61" s="25" t="str">
        <x:v>Y</x:v>
      </x:c>
      <x:c r="J61" s="25" t="str">
        <x:v>Y</x:v>
      </x:c>
      <x:c r="K61" s="25" t="str">
        <x:v>Y</x:v>
      </x:c>
      <x:c r="L61" s="25" t="str">
        <x:v>Y</x:v>
      </x:c>
      <x:c r="M61" s="25" t="str">
        <x:v>N</x:v>
      </x:c>
      <x:c r="N61" s="25" t="str">
        <x:v>N</x:v>
      </x:c>
      <x:c r="O61" s="25" t="str">
        <x:v>N</x:v>
      </x:c>
      <x:c r="P61" s="25" t="str">
        <x:v>Exact</x:v>
      </x:c>
      <x:c r="Q61" s="25" t="str">
        <x:v>Y</x:v>
      </x:c>
      <x:c r="R61" s="25" t="str">
        <x:v>Y</x:v>
      </x:c>
      <x:c r="S61" s="25" t="str">
        <x:v>N</x:v>
      </x:c>
      <x:c r="T61" s="25" t="str">
        <x:v>Y</x:v>
      </x:c>
      <x:c r="U61" s="25" t="str">
        <x:v>Y</x:v>
      </x:c>
      <x:c r="V61" s="25" t="str">
        <x:v>Y</x:v>
      </x:c>
      <x:c r="W61" s="25" t="str">
        <x:v>N</x:v>
      </x:c>
      <x:c r="X61" s="25" t="str">
        <x:v>Y</x:v>
      </x:c>
      <x:c r="Y61" s="25" t="str">
        <x:v>N</x:v>
      </x:c>
      <x:c r="Z61" s="25" t="str">
        <x:v>N</x:v>
      </x:c>
      <x:c r="AA61" s="25" t="str">
        <x:v>N</x:v>
      </x:c>
      <x:c r="AB61" s="25" t="str">
        <x:v>Y</x:v>
      </x:c>
      <x:c r="AC61" s="25" t="str">
        <x:v>N</x:v>
      </x:c>
      <x:c r="AD61" s="25" t="str">
        <x:v>Y</x:v>
      </x:c>
      <x:c r="AE61" s="25" t="str">
        <x:v>Y</x:v>
      </x:c>
      <x:c r="AF61" s="25" t="str">
        <x:v>Y</x:v>
      </x:c>
      <x:c r="AG61" s="25" t="str">
        <x:v>Y</x:v>
      </x:c>
      <x:c r="AH61" s="25" t="str">
        <x:v>Y</x:v>
      </x:c>
      <x:c r="AI61" s="25" t="str">
        <x:v>N/A</x:v>
      </x:c>
      <x:c r="AJ61" s="25" t="str">
        <x:v>N</x:v>
      </x:c>
      <x:c r="AK61" s="25" t="str">
        <x:v>N</x:v>
      </x:c>
      <x:c r="AL61" s="25" t="str">
        <x:v>Asks for personal data</x:v>
      </x:c>
      <x:c r="AM61" s="25" t="str">
        <x:v>N</x:v>
      </x:c>
      <x:c r="AN61" s="25" t="str">
        <x:v>Y</x:v>
      </x:c>
      <x:c r="AO61" s="25" t="str">
        <x:v>N</x:v>
      </x:c>
      <x:c r="AP61" s="25" t="str">
        <x:v>Y</x:v>
      </x:c>
      <x:c r="AQ61" s="25" t="str">
        <x:v>N</x:v>
      </x:c>
      <x:c r="AR61" s="25" t="str">
        <x:v>Y</x:v>
      </x:c>
      <x:c r="AS61" s="25" t="str">
        <x:v>Y</x:v>
      </x:c>
      <x:c r="AT61" s="25" t="str">
        <x:v>N</x:v>
      </x:c>
      <x:c r="AU61" s="25" t="str">
        <x:v>Y</x:v>
      </x:c>
      <x:c r="AV61" s="25" t="str">
        <x:v>N</x:v>
      </x:c>
      <x:c r="AW61" s="25" t="str">
        <x:v>N</x:v>
      </x:c>
      <x:c r="AX61" s="25" t="str">
        <x:v>Y</x:v>
      </x:c>
    </x:row>
    <x:row r="62">
      <x:c r="A62" s="24" t="str">
        <x:v>058</x:v>
      </x:c>
      <x:c r="B62" s="25" t="str">
        <x:v>Non-surgical</x:v>
      </x:c>
      <x:c r="C62" s="25" t="str">
        <x:v>wrinkles</x:v>
      </x:c>
      <x:c r="D62" s="25" t="str">
        <x:v>Y</x:v>
      </x:c>
      <x:c r="E62" s="25" t="str">
        <x:v>Y</x:v>
      </x:c>
      <x:c r="F62" s="25" t="str">
        <x:v>Y</x:v>
      </x:c>
      <x:c r="G62" s="25" t="str">
        <x:v>Y</x:v>
      </x:c>
      <x:c r="H62" s="25" t="str">
        <x:v>N</x:v>
      </x:c>
      <x:c r="I62" s="25" t="str">
        <x:v>N</x:v>
      </x:c>
      <x:c r="J62" s="25" t="str">
        <x:v>N</x:v>
      </x:c>
      <x:c r="K62" s="25" t="str">
        <x:v>N</x:v>
      </x:c>
      <x:c r="L62" s="25" t="str">
        <x:v>N</x:v>
      </x:c>
      <x:c r="M62" s="25" t="str">
        <x:v>N</x:v>
      </x:c>
      <x:c r="N62" s="25" t="str">
        <x:v>N</x:v>
      </x:c>
      <x:c r="O62" s="25" t="str">
        <x:v>Y</x:v>
      </x:c>
      <x:c r="P62" s="25" t="str">
        <x:v>Exact</x:v>
      </x:c>
      <x:c r="Q62" s="25" t="str">
        <x:v>N</x:v>
      </x:c>
      <x:c r="R62" s="25" t="str">
        <x:v>N</x:v>
      </x:c>
      <x:c r="S62" s="25" t="str">
        <x:v>N</x:v>
      </x:c>
      <x:c r="T62" s="25" t="str">
        <x:v>Y</x:v>
      </x:c>
      <x:c r="U62" s="25" t="str">
        <x:v>Y</x:v>
      </x:c>
      <x:c r="V62" s="25" t="str">
        <x:v>N</x:v>
      </x:c>
      <x:c r="W62" s="25" t="str">
        <x:v>Y</x:v>
      </x:c>
      <x:c r="X62" s="25" t="str">
        <x:v>Y</x:v>
      </x:c>
      <x:c r="Y62" s="25" t="str">
        <x:v>N</x:v>
      </x:c>
      <x:c r="Z62" s="25" t="str">
        <x:v>N</x:v>
      </x:c>
      <x:c r="AA62" s="25" t="str">
        <x:v>N</x:v>
      </x:c>
      <x:c r="AB62" s="25" t="str">
        <x:v>N</x:v>
      </x:c>
      <x:c r="AC62" s="25" t="str">
        <x:v>N</x:v>
      </x:c>
      <x:c r="AD62" s="25" t="str">
        <x:v>Y</x:v>
      </x:c>
      <x:c r="AE62" s="25" t="str">
        <x:v>N</x:v>
      </x:c>
      <x:c r="AF62" s="25" t="str">
        <x:v>N</x:v>
      </x:c>
      <x:c r="AG62" s="25" t="str">
        <x:v>N/A</x:v>
      </x:c>
      <x:c r="AH62" s="25" t="str">
        <x:v>N/A</x:v>
      </x:c>
      <x:c r="AI62" s="25" t="str">
        <x:v>N/A</x:v>
      </x:c>
      <x:c r="AJ62" s="25" t="str">
        <x:v>N/A</x:v>
      </x:c>
      <x:c r="AK62" s="25" t="str">
        <x:v>N/A</x:v>
      </x:c>
      <x:c r="AL62" s="25" t="str">
        <x:v>N/A</x:v>
      </x:c>
      <x:c r="AM62" s="25" t="str">
        <x:v>N</x:v>
      </x:c>
      <x:c r="AN62" s="25" t="str">
        <x:v>Y</x:v>
      </x:c>
      <x:c r="AO62" s="25" t="str">
        <x:v>N</x:v>
      </x:c>
      <x:c r="AP62" s="25" t="str">
        <x:v>N</x:v>
      </x:c>
      <x:c r="AQ62" s="25" t="str">
        <x:v>N</x:v>
      </x:c>
      <x:c r="AR62" s="25" t="str">
        <x:v>N</x:v>
      </x:c>
      <x:c r="AS62" s="25" t="str">
        <x:v>Y</x:v>
      </x:c>
      <x:c r="AT62" s="25" t="str">
        <x:v>N</x:v>
      </x:c>
      <x:c r="AU62" s="25" t="str">
        <x:v>N</x:v>
      </x:c>
      <x:c r="AV62" s="25" t="str">
        <x:v>N</x:v>
      </x:c>
      <x:c r="AW62" s="25" t="str">
        <x:v>N</x:v>
      </x:c>
      <x:c r="AX62" s="25" t="str">
        <x:v>N/A</x:v>
      </x:c>
    </x:row>
    <x:row r="63">
      <x:c r="A63" s="24" t="str">
        <x:v>059</x:v>
      </x:c>
      <x:c r="B63" s="25" t="str">
        <x:v>Non-surgical</x:v>
      </x:c>
      <x:c r="C63" s="25" t="str">
        <x:v>wrinkles</x:v>
      </x:c>
      <x:c r="D63" s="25" t="str">
        <x:v>N</x:v>
      </x:c>
      <x:c r="E63" s="25" t="str">
        <x:v>Y</x:v>
      </x:c>
      <x:c r="F63" s="25" t="str">
        <x:v>Y</x:v>
      </x:c>
      <x:c r="G63" s="25" t="str">
        <x:v>Y</x:v>
      </x:c>
      <x:c r="H63" s="25" t="str">
        <x:v>N</x:v>
      </x:c>
      <x:c r="I63" s="25" t="str">
        <x:v>N</x:v>
      </x:c>
      <x:c r="J63" s="25" t="str">
        <x:v>N</x:v>
      </x:c>
      <x:c r="K63" s="25" t="str">
        <x:v>N</x:v>
      </x:c>
      <x:c r="L63" s="25" t="str">
        <x:v>N</x:v>
      </x:c>
      <x:c r="M63" s="25" t="str">
        <x:v>N</x:v>
      </x:c>
      <x:c r="N63" s="25" t="str">
        <x:v>N</x:v>
      </x:c>
      <x:c r="O63" s="25" t="str">
        <x:v>N</x:v>
      </x:c>
      <x:c r="P63" s="25" t="str">
        <x:v>Exact</x:v>
      </x:c>
      <x:c r="Q63" s="25" t="str">
        <x:v>Y</x:v>
      </x:c>
      <x:c r="R63" s="25" t="str">
        <x:v>N</x:v>
      </x:c>
      <x:c r="S63" s="25" t="str">
        <x:v>N</x:v>
      </x:c>
      <x:c r="T63" s="25" t="str">
        <x:v>Y</x:v>
      </x:c>
      <x:c r="U63" s="25" t="str">
        <x:v>Y</x:v>
      </x:c>
      <x:c r="V63" s="25" t="str">
        <x:v>Y</x:v>
      </x:c>
      <x:c r="W63" s="25" t="str">
        <x:v>Y</x:v>
      </x:c>
      <x:c r="X63" s="25" t="str">
        <x:v>Y</x:v>
      </x:c>
      <x:c r="Y63" s="25" t="str">
        <x:v>N</x:v>
      </x:c>
      <x:c r="Z63" s="25" t="str">
        <x:v>N</x:v>
      </x:c>
      <x:c r="AA63" s="25" t="str">
        <x:v>N</x:v>
      </x:c>
      <x:c r="AB63" s="25" t="str">
        <x:v>N</x:v>
      </x:c>
      <x:c r="AC63" s="25" t="str">
        <x:v>N</x:v>
      </x:c>
      <x:c r="AD63" s="25" t="str">
        <x:v>Y</x:v>
      </x:c>
      <x:c r="AE63" s="25" t="str">
        <x:v>N</x:v>
      </x:c>
      <x:c r="AF63" s="25" t="str">
        <x:v>Y</x:v>
      </x:c>
      <x:c r="AG63" s="25" t="str">
        <x:v>N/A</x:v>
      </x:c>
      <x:c r="AH63" s="25" t="str">
        <x:v>N/A</x:v>
      </x:c>
      <x:c r="AI63" s="25" t="str">
        <x:v>N/A</x:v>
      </x:c>
      <x:c r="AJ63" s="25" t="str">
        <x:v>N/A</x:v>
      </x:c>
      <x:c r="AK63" s="25" t="str">
        <x:v>N/A</x:v>
      </x:c>
      <x:c r="AL63" s="25" t="str">
        <x:v>N/A</x:v>
      </x:c>
      <x:c r="AM63" s="25" t="str">
        <x:v>N</x:v>
      </x:c>
      <x:c r="AN63" s="25" t="str">
        <x:v>Y</x:v>
      </x:c>
      <x:c r="AO63" s="25" t="str">
        <x:v>N</x:v>
      </x:c>
      <x:c r="AP63" s="25" t="str">
        <x:v>N</x:v>
      </x:c>
      <x:c r="AQ63" s="25" t="str">
        <x:v>N</x:v>
      </x:c>
      <x:c r="AR63" s="25" t="str">
        <x:v>N</x:v>
      </x:c>
      <x:c r="AS63" s="25" t="str">
        <x:v>N</x:v>
      </x:c>
      <x:c r="AT63" s="25" t="str">
        <x:v>N</x:v>
      </x:c>
      <x:c r="AU63" s="25" t="str">
        <x:v>N</x:v>
      </x:c>
      <x:c r="AV63" s="25" t="str">
        <x:v>N</x:v>
      </x:c>
      <x:c r="AW63" s="25" t="str">
        <x:v>N</x:v>
      </x:c>
      <x:c r="AX63" s="25" t="str">
        <x:v>N/A</x:v>
      </x:c>
    </x:row>
    <x:row r="64">
      <x:c r="A64" s="24" t="str">
        <x:v>060</x:v>
      </x:c>
      <x:c r="B64" s="25" t="str">
        <x:v>Non-surgical</x:v>
      </x:c>
      <x:c r="C64" s="25" t="str">
        <x:v>wrinkles</x:v>
      </x:c>
      <x:c r="D64" s="25" t="str">
        <x:v>N</x:v>
      </x:c>
      <x:c r="E64" s="25" t="str">
        <x:v>Y</x:v>
      </x:c>
      <x:c r="F64" s="25" t="str">
        <x:v>Y</x:v>
      </x:c>
      <x:c r="G64" s="25" t="str">
        <x:v>N</x:v>
      </x:c>
      <x:c r="H64" s="25" t="str">
        <x:v>N</x:v>
      </x:c>
      <x:c r="I64" s="25" t="str">
        <x:v>N</x:v>
      </x:c>
      <x:c r="J64" s="25" t="str">
        <x:v>N</x:v>
      </x:c>
      <x:c r="K64" s="25" t="str">
        <x:v>N</x:v>
      </x:c>
      <x:c r="L64" s="25" t="str">
        <x:v>N</x:v>
      </x:c>
      <x:c r="M64" s="25" t="str">
        <x:v>N</x:v>
      </x:c>
      <x:c r="N64" s="25" t="str">
        <x:v>N</x:v>
      </x:c>
      <x:c r="O64" s="25" t="str">
        <x:v>N</x:v>
      </x:c>
      <x:c r="P64" s="25" t="str">
        <x:v>N/A</x:v>
      </x:c>
      <x:c r="Q64" s="25" t="str">
        <x:v>N</x:v>
      </x:c>
      <x:c r="R64" s="25" t="str">
        <x:v>N</x:v>
      </x:c>
      <x:c r="S64" s="25" t="str">
        <x:v>N</x:v>
      </x:c>
      <x:c r="T64" s="25" t="str">
        <x:v>N</x:v>
      </x:c>
      <x:c r="U64" s="25" t="str">
        <x:v>Y</x:v>
      </x:c>
      <x:c r="V64" s="25" t="str">
        <x:v>Y</x:v>
      </x:c>
      <x:c r="W64" s="25" t="str">
        <x:v>N</x:v>
      </x:c>
      <x:c r="X64" s="25" t="str">
        <x:v>Y</x:v>
      </x:c>
      <x:c r="Y64" s="25" t="str">
        <x:v>N</x:v>
      </x:c>
      <x:c r="Z64" s="25" t="str">
        <x:v>N</x:v>
      </x:c>
      <x:c r="AA64" s="25" t="str">
        <x:v>N</x:v>
      </x:c>
      <x:c r="AB64" s="25" t="str">
        <x:v>N</x:v>
      </x:c>
      <x:c r="AC64" s="25" t="str">
        <x:v>Y</x:v>
      </x:c>
      <x:c r="AD64" s="25" t="str">
        <x:v>Y</x:v>
      </x:c>
      <x:c r="AE64" s="25" t="str">
        <x:v>N</x:v>
      </x:c>
      <x:c r="AF64" s="25" t="str">
        <x:v>N</x:v>
      </x:c>
      <x:c r="AG64" s="25" t="str">
        <x:v>N/A</x:v>
      </x:c>
      <x:c r="AH64" s="25" t="str">
        <x:v>N/A</x:v>
      </x:c>
      <x:c r="AI64" s="25" t="str">
        <x:v>N/A</x:v>
      </x:c>
      <x:c r="AJ64" s="25" t="str">
        <x:v>N/A</x:v>
      </x:c>
      <x:c r="AK64" s="25" t="str">
        <x:v>N/A</x:v>
      </x:c>
      <x:c r="AL64" s="25" t="str">
        <x:v>N/A</x:v>
      </x:c>
      <x:c r="AM64" s="25" t="str">
        <x:v>N</x:v>
      </x:c>
      <x:c r="AN64" s="25" t="str">
        <x:v>N</x:v>
      </x:c>
      <x:c r="AO64" s="25" t="str">
        <x:v>N</x:v>
      </x:c>
      <x:c r="AP64" s="25" t="str">
        <x:v>N</x:v>
      </x:c>
      <x:c r="AQ64" s="25" t="str">
        <x:v>Y</x:v>
      </x:c>
      <x:c r="AR64" s="25" t="str">
        <x:v>N</x:v>
      </x:c>
      <x:c r="AS64" s="25" t="str">
        <x:v>N</x:v>
      </x:c>
      <x:c r="AT64" s="25" t="str">
        <x:v>N</x:v>
      </x:c>
      <x:c r="AU64" s="25" t="str">
        <x:v>N</x:v>
      </x:c>
      <x:c r="AV64" s="25" t="str">
        <x:v>N</x:v>
      </x:c>
      <x:c r="AW64" s="25" t="str">
        <x:v>N</x:v>
      </x:c>
      <x:c r="AX64" s="25" t="str">
        <x:v>N/A</x:v>
      </x:c>
    </x:row>
    <x:row r="65">
      <x:c r="A65" s="24" t="str">
        <x:v>061</x:v>
      </x:c>
      <x:c r="B65" s="25" t="str">
        <x:v>Surgical</x:v>
      </x:c>
      <x:c r="C65" s="25" t="str">
        <x:v>breast</x:v>
      </x:c>
      <x:c r="D65" s="25" t="str">
        <x:v>Y</x:v>
      </x:c>
      <x:c r="E65" s="25" t="str">
        <x:v>Y</x:v>
      </x:c>
      <x:c r="F65" s="25" t="str">
        <x:v>Y</x:v>
      </x:c>
      <x:c r="G65" s="25" t="str">
        <x:v>Y</x:v>
      </x:c>
      <x:c r="H65" s="25" t="str">
        <x:v>Y</x:v>
      </x:c>
      <x:c r="I65" s="25" t="str">
        <x:v>Y</x:v>
      </x:c>
      <x:c r="J65" s="25" t="str">
        <x:v>Y</x:v>
      </x:c>
      <x:c r="K65" s="25" t="str">
        <x:v>Y</x:v>
      </x:c>
      <x:c r="L65" s="25" t="str">
        <x:v>Y</x:v>
      </x:c>
      <x:c r="M65" s="25" t="str">
        <x:v>Y</x:v>
      </x:c>
      <x:c r="N65" s="25" t="str">
        <x:v>Y</x:v>
      </x:c>
      <x:c r="O65" s="25" t="str">
        <x:v>Y</x:v>
      </x:c>
      <x:c r="P65" s="25" t="str">
        <x:v>Exact</x:v>
      </x:c>
      <x:c r="Q65" s="25" t="str">
        <x:v>N</x:v>
      </x:c>
      <x:c r="R65" s="25" t="str">
        <x:v>N</x:v>
      </x:c>
      <x:c r="S65" s="25" t="str">
        <x:v>Y</x:v>
      </x:c>
      <x:c r="T65" s="25" t="str">
        <x:v>N</x:v>
      </x:c>
      <x:c r="U65" s="25" t="str">
        <x:v>Y</x:v>
      </x:c>
      <x:c r="V65" s="25" t="str">
        <x:v>Y</x:v>
      </x:c>
      <x:c r="W65" s="25" t="str">
        <x:v>Y</x:v>
      </x:c>
      <x:c r="X65" s="25" t="str">
        <x:v>Y</x:v>
      </x:c>
      <x:c r="Y65" s="25" t="str">
        <x:v>N</x:v>
      </x:c>
      <x:c r="Z65" s="25" t="str">
        <x:v>N</x:v>
      </x:c>
      <x:c r="AA65" s="25" t="str">
        <x:v>N</x:v>
      </x:c>
      <x:c r="AB65" s="25" t="str">
        <x:v>N</x:v>
      </x:c>
      <x:c r="AC65" s="25" t="str">
        <x:v>Y</x:v>
      </x:c>
      <x:c r="AD65" s="25" t="str">
        <x:v>Y</x:v>
      </x:c>
      <x:c r="AE65" s="25" t="str">
        <x:v>Y</x:v>
      </x:c>
      <x:c r="AF65" s="25" t="str">
        <x:v>Y</x:v>
      </x:c>
      <x:c r="AG65" s="25" t="str">
        <x:v>N/A</x:v>
      </x:c>
      <x:c r="AH65" s="25" t="str">
        <x:v>N/A</x:v>
      </x:c>
      <x:c r="AI65" s="25" t="str">
        <x:v>N/A</x:v>
      </x:c>
      <x:c r="AJ65" s="25" t="str">
        <x:v>N/A</x:v>
      </x:c>
      <x:c r="AK65" s="25" t="str">
        <x:v>N/A</x:v>
      </x:c>
      <x:c r="AL65" s="25" t="str">
        <x:v>N/A</x:v>
      </x:c>
      <x:c r="AM65" s="25" t="str">
        <x:v>N</x:v>
      </x:c>
      <x:c r="AN65" s="25" t="str">
        <x:v>Y</x:v>
      </x:c>
      <x:c r="AO65" s="25" t="str">
        <x:v>Y</x:v>
      </x:c>
      <x:c r="AP65" s="25" t="str">
        <x:v>Y</x:v>
      </x:c>
      <x:c r="AQ65" s="25" t="str">
        <x:v>Y</x:v>
      </x:c>
      <x:c r="AR65" s="25" t="str">
        <x:v>Y</x:v>
      </x:c>
      <x:c r="AS65" s="25" t="str">
        <x:v>N</x:v>
      </x:c>
      <x:c r="AT65" s="25" t="str">
        <x:v>Y</x:v>
      </x:c>
      <x:c r="AU65" s="25" t="str">
        <x:v>Y</x:v>
      </x:c>
      <x:c r="AV65" s="25" t="str">
        <x:v>N</x:v>
      </x:c>
      <x:c r="AW65" s="25" t="str">
        <x:v>N</x:v>
      </x:c>
      <x:c r="AX65" s="25" t="str">
        <x:v>N/A</x:v>
      </x:c>
    </x:row>
    <x:row r="66">
      <x:c r="A66" s="24" t="str">
        <x:v>062</x:v>
      </x:c>
      <x:c r="B66" s="25" t="str">
        <x:v>Non-surgical</x:v>
      </x:c>
      <x:c r="C66" s="25" t="str">
        <x:v>facial ageing</x:v>
      </x:c>
      <x:c r="D66" s="25" t="str">
        <x:v>Y</x:v>
      </x:c>
      <x:c r="E66" s="25" t="str">
        <x:v>N</x:v>
      </x:c>
      <x:c r="F66" s="25" t="str">
        <x:v>Y</x:v>
      </x:c>
      <x:c r="G66" s="25" t="str">
        <x:v>Y</x:v>
      </x:c>
      <x:c r="H66" s="25" t="str">
        <x:v>N</x:v>
      </x:c>
      <x:c r="I66" s="25" t="str">
        <x:v>N</x:v>
      </x:c>
      <x:c r="J66" s="25" t="str">
        <x:v>N</x:v>
      </x:c>
      <x:c r="K66" s="25" t="str">
        <x:v>N</x:v>
      </x:c>
      <x:c r="L66" s="25" t="str">
        <x:v>N</x:v>
      </x:c>
      <x:c r="M66" s="25" t="str">
        <x:v>N</x:v>
      </x:c>
      <x:c r="N66" s="25" t="str">
        <x:v>N</x:v>
      </x:c>
      <x:c r="O66" s="25" t="str">
        <x:v>N</x:v>
      </x:c>
      <x:c r="P66" s="25" t="str">
        <x:v>Exact</x:v>
      </x:c>
      <x:c r="Q66" s="25" t="str">
        <x:v>Y</x:v>
      </x:c>
      <x:c r="R66" s="25" t="str">
        <x:v>N</x:v>
      </x:c>
      <x:c r="S66" s="25" t="str">
        <x:v>N</x:v>
      </x:c>
      <x:c r="T66" s="25" t="str">
        <x:v>N</x:v>
      </x:c>
      <x:c r="U66" s="25" t="str">
        <x:v>N</x:v>
      </x:c>
      <x:c r="V66" s="25" t="str">
        <x:v>N/A</x:v>
      </x:c>
      <x:c r="W66" s="25" t="str">
        <x:v>Y</x:v>
      </x:c>
      <x:c r="X66" s="25" t="str">
        <x:v>Y</x:v>
      </x:c>
      <x:c r="Y66" s="25" t="str">
        <x:v>N</x:v>
      </x:c>
      <x:c r="Z66" s="25" t="str">
        <x:v>N</x:v>
      </x:c>
      <x:c r="AA66" s="25" t="str">
        <x:v>N</x:v>
      </x:c>
      <x:c r="AB66" s="25" t="str">
        <x:v>N</x:v>
      </x:c>
      <x:c r="AC66" s="25" t="str">
        <x:v>Y</x:v>
      </x:c>
      <x:c r="AD66" s="25" t="str">
        <x:v>Y</x:v>
      </x:c>
      <x:c r="AE66" s="25" t="str">
        <x:v>Y</x:v>
      </x:c>
      <x:c r="AF66" s="25" t="str">
        <x:v>Y</x:v>
      </x:c>
      <x:c r="AG66" s="25" t="str">
        <x:v>N/A</x:v>
      </x:c>
      <x:c r="AH66" s="25" t="str">
        <x:v>N/A</x:v>
      </x:c>
      <x:c r="AI66" s="25" t="str">
        <x:v>N/A</x:v>
      </x:c>
      <x:c r="AJ66" s="25" t="str">
        <x:v>N/A</x:v>
      </x:c>
      <x:c r="AK66" s="25" t="str">
        <x:v>N/A</x:v>
      </x:c>
      <x:c r="AL66" s="25" t="str">
        <x:v>N/A</x:v>
      </x:c>
      <x:c r="AM66" s="25" t="str">
        <x:v>N</x:v>
      </x:c>
      <x:c r="AN66" s="25" t="str">
        <x:v>Y</x:v>
      </x:c>
      <x:c r="AO66" s="25" t="str">
        <x:v>N</x:v>
      </x:c>
      <x:c r="AP66" s="25" t="str">
        <x:v>N</x:v>
      </x:c>
      <x:c r="AQ66" s="25" t="str">
        <x:v>Y</x:v>
      </x:c>
      <x:c r="AR66" s="25" t="str">
        <x:v>Y</x:v>
      </x:c>
      <x:c r="AS66" s="25" t="str">
        <x:v>N</x:v>
      </x:c>
      <x:c r="AT66" s="25" t="str">
        <x:v>N</x:v>
      </x:c>
      <x:c r="AU66" s="25" t="str">
        <x:v>N</x:v>
      </x:c>
      <x:c r="AV66" s="25" t="str">
        <x:v>N</x:v>
      </x:c>
      <x:c r="AW66" s="25" t="str">
        <x:v>N</x:v>
      </x:c>
      <x:c r="AX66" s="25" t="str">
        <x:v>N/A</x:v>
      </x:c>
    </x:row>
    <x:row r="67">
      <x:c r="A67" s="24" t="str">
        <x:v>063</x:v>
      </x:c>
      <x:c r="B67" s="25" t="str">
        <x:v>Non-surgical</x:v>
      </x:c>
      <x:c r="C67" s="25" t="str">
        <x:v>wrinkles</x:v>
      </x:c>
      <x:c r="D67" s="25" t="str">
        <x:v>N</x:v>
      </x:c>
      <x:c r="E67" s="25" t="str">
        <x:v>Y</x:v>
      </x:c>
      <x:c r="F67" s="25" t="str">
        <x:v>Y</x:v>
      </x:c>
      <x:c r="G67" s="25" t="str">
        <x:v>N</x:v>
      </x:c>
      <x:c r="H67" s="25" t="str">
        <x:v>N</x:v>
      </x:c>
      <x:c r="I67" s="25" t="str">
        <x:v>Y</x:v>
      </x:c>
      <x:c r="J67" s="25" t="str">
        <x:v>Y</x:v>
      </x:c>
      <x:c r="K67" s="25" t="str">
        <x:v>N</x:v>
      </x:c>
      <x:c r="L67" s="25" t="str">
        <x:v>N</x:v>
      </x:c>
      <x:c r="M67" s="25" t="str">
        <x:v>N</x:v>
      </x:c>
      <x:c r="N67" s="25" t="str">
        <x:v>Y</x:v>
      </x:c>
      <x:c r="O67" s="25" t="str">
        <x:v>Y</x:v>
      </x:c>
      <x:c r="P67" s="25" t="str">
        <x:v>Exact</x:v>
      </x:c>
      <x:c r="Q67" s="25" t="str">
        <x:v>N</x:v>
      </x:c>
      <x:c r="R67" s="25" t="str">
        <x:v>N</x:v>
      </x:c>
      <x:c r="S67" s="25" t="str">
        <x:v>N</x:v>
      </x:c>
      <x:c r="T67" s="25" t="str">
        <x:v>Y</x:v>
      </x:c>
      <x:c r="U67" s="25" t="str">
        <x:v>Y</x:v>
      </x:c>
      <x:c r="V67" s="25" t="str">
        <x:v>Y</x:v>
      </x:c>
      <x:c r="W67" s="25" t="str">
        <x:v>N</x:v>
      </x:c>
      <x:c r="X67" s="25" t="str">
        <x:v>Y</x:v>
      </x:c>
      <x:c r="Y67" s="25" t="str">
        <x:v>N</x:v>
      </x:c>
      <x:c r="Z67" s="25" t="str">
        <x:v>N</x:v>
      </x:c>
      <x:c r="AA67" s="25" t="str">
        <x:v>N</x:v>
      </x:c>
      <x:c r="AB67" s="25" t="str">
        <x:v>N</x:v>
      </x:c>
      <x:c r="AC67" s="25" t="str">
        <x:v>N</x:v>
      </x:c>
      <x:c r="AD67" s="25" t="str">
        <x:v>Y</x:v>
      </x:c>
      <x:c r="AE67" s="25" t="str">
        <x:v>N</x:v>
      </x:c>
      <x:c r="AF67" s="25" t="str">
        <x:v>Y</x:v>
      </x:c>
      <x:c r="AG67" s="25" t="str">
        <x:v>N/A</x:v>
      </x:c>
      <x:c r="AH67" s="25" t="str">
        <x:v>N/A</x:v>
      </x:c>
      <x:c r="AI67" s="25" t="str">
        <x:v>N/A</x:v>
      </x:c>
      <x:c r="AJ67" s="25" t="str">
        <x:v>N/A</x:v>
      </x:c>
      <x:c r="AK67" s="25" t="str">
        <x:v>N/A</x:v>
      </x:c>
      <x:c r="AL67" s="25" t="str">
        <x:v>N/A</x:v>
      </x:c>
      <x:c r="AM67" s="25" t="str">
        <x:v>N</x:v>
      </x:c>
      <x:c r="AN67" s="25" t="str">
        <x:v>Y</x:v>
      </x:c>
      <x:c r="AO67" s="25" t="str">
        <x:v>N</x:v>
      </x:c>
      <x:c r="AP67" s="25" t="str">
        <x:v>N</x:v>
      </x:c>
      <x:c r="AQ67" s="25" t="str">
        <x:v>N</x:v>
      </x:c>
      <x:c r="AR67" s="25" t="str">
        <x:v>Y</x:v>
      </x:c>
      <x:c r="AS67" s="25" t="str">
        <x:v>Y</x:v>
      </x:c>
      <x:c r="AT67" s="25" t="str">
        <x:v>N</x:v>
      </x:c>
      <x:c r="AU67" s="25" t="str">
        <x:v>N</x:v>
      </x:c>
      <x:c r="AV67" s="25" t="str">
        <x:v>N</x:v>
      </x:c>
      <x:c r="AW67" s="25" t="str">
        <x:v>N</x:v>
      </x:c>
      <x:c r="AX67" s="25" t="str">
        <x:v>N/A</x:v>
      </x:c>
    </x:row>
    <x:row r="68">
      <x:c r="A68" s="24" t="str">
        <x:v>064</x:v>
      </x:c>
      <x:c r="B68" s="25" t="str">
        <x:v>Non-surgical</x:v>
      </x:c>
      <x:c r="C68" s="25" t="str">
        <x:v>wrinkles</x:v>
      </x:c>
      <x:c r="D68" s="25" t="str">
        <x:v>Y</x:v>
      </x:c>
      <x:c r="E68" s="25" t="str">
        <x:v>Y</x:v>
      </x:c>
      <x:c r="F68" s="25" t="str">
        <x:v>Y</x:v>
      </x:c>
      <x:c r="G68" s="25" t="str">
        <x:v>Y</x:v>
      </x:c>
      <x:c r="H68" s="25" t="str">
        <x:v>N</x:v>
      </x:c>
      <x:c r="I68" s="25" t="str">
        <x:v>Y</x:v>
      </x:c>
      <x:c r="J68" s="25" t="str">
        <x:v>Y</x:v>
      </x:c>
      <x:c r="K68" s="25" t="str">
        <x:v>N</x:v>
      </x:c>
      <x:c r="L68" s="25" t="str">
        <x:v>N</x:v>
      </x:c>
      <x:c r="M68" s="25" t="str">
        <x:v>N</x:v>
      </x:c>
      <x:c r="N68" s="25" t="str">
        <x:v>N</x:v>
      </x:c>
      <x:c r="O68" s="25" t="str">
        <x:v>Y</x:v>
      </x:c>
      <x:c r="P68" s="25" t="str">
        <x:v>Exact</x:v>
      </x:c>
      <x:c r="Q68" s="25" t="str">
        <x:v>N</x:v>
      </x:c>
      <x:c r="R68" s="25" t="str">
        <x:v>Y</x:v>
      </x:c>
      <x:c r="S68" s="25" t="str">
        <x:v>N</x:v>
      </x:c>
      <x:c r="T68" s="25" t="str">
        <x:v>N</x:v>
      </x:c>
      <x:c r="U68" s="25" t="str">
        <x:v>Y</x:v>
      </x:c>
      <x:c r="V68" s="25" t="str">
        <x:v>Y</x:v>
      </x:c>
      <x:c r="W68" s="25" t="str">
        <x:v>N</x:v>
      </x:c>
      <x:c r="X68" s="25" t="str">
        <x:v>Y</x:v>
      </x:c>
      <x:c r="Y68" s="25" t="str">
        <x:v>N</x:v>
      </x:c>
      <x:c r="Z68" s="25" t="str">
        <x:v>N</x:v>
      </x:c>
      <x:c r="AA68" s="25" t="str">
        <x:v>N</x:v>
      </x:c>
      <x:c r="AB68" s="25" t="str">
        <x:v>N</x:v>
      </x:c>
      <x:c r="AC68" s="25" t="str">
        <x:v>Y</x:v>
      </x:c>
      <x:c r="AD68" s="25" t="str">
        <x:v>Y</x:v>
      </x:c>
      <x:c r="AE68" s="25" t="str">
        <x:v>N</x:v>
      </x:c>
      <x:c r="AF68" s="25" t="str">
        <x:v>Y</x:v>
      </x:c>
      <x:c r="AG68" s="25" t="str">
        <x:v>N/A</x:v>
      </x:c>
      <x:c r="AH68" s="25" t="str">
        <x:v>N/A</x:v>
      </x:c>
      <x:c r="AI68" s="25" t="str">
        <x:v>N/A</x:v>
      </x:c>
      <x:c r="AJ68" s="25" t="str">
        <x:v>N/A</x:v>
      </x:c>
      <x:c r="AK68" s="25" t="str">
        <x:v>N/A</x:v>
      </x:c>
      <x:c r="AL68" s="25" t="str">
        <x:v>N/A</x:v>
      </x:c>
      <x:c r="AM68" s="25" t="str">
        <x:v>N</x:v>
      </x:c>
      <x:c r="AN68" s="25" t="str">
        <x:v>N</x:v>
      </x:c>
      <x:c r="AO68" s="25" t="str">
        <x:v>N</x:v>
      </x:c>
      <x:c r="AP68" s="25" t="str">
        <x:v>N</x:v>
      </x:c>
      <x:c r="AQ68" s="25" t="str">
        <x:v>Y</x:v>
      </x:c>
      <x:c r="AR68" s="25" t="str">
        <x:v>Y</x:v>
      </x:c>
      <x:c r="AS68" s="25" t="str">
        <x:v>N</x:v>
      </x:c>
      <x:c r="AT68" s="25" t="str">
        <x:v>N</x:v>
      </x:c>
      <x:c r="AU68" s="25" t="str">
        <x:v>N</x:v>
      </x:c>
      <x:c r="AV68" s="25" t="str">
        <x:v>N</x:v>
      </x:c>
      <x:c r="AW68" s="25" t="str">
        <x:v>Y</x:v>
      </x:c>
      <x:c r="AX68" s="25" t="str">
        <x:v>N/A</x:v>
      </x:c>
    </x:row>
    <x:row r="69">
      <x:c r="A69" s="24" t="str">
        <x:v>065</x:v>
      </x:c>
      <x:c r="B69" s="25" t="str">
        <x:v>Non-surgical</x:v>
      </x:c>
      <x:c r="C69" s="25" t="str">
        <x:v>wrinkles</x:v>
      </x:c>
      <x:c r="D69" s="25" t="str">
        <x:v>Y</x:v>
      </x:c>
      <x:c r="E69" s="25" t="str">
        <x:v>Y</x:v>
      </x:c>
      <x:c r="F69" s="25" t="str">
        <x:v>Y</x:v>
      </x:c>
      <x:c r="G69" s="25" t="str">
        <x:v>N</x:v>
      </x:c>
      <x:c r="H69" s="25" t="str">
        <x:v>N</x:v>
      </x:c>
      <x:c r="I69" s="25" t="str">
        <x:v>Y</x:v>
      </x:c>
      <x:c r="J69" s="25" t="str">
        <x:v>Y</x:v>
      </x:c>
      <x:c r="K69" s="25" t="str">
        <x:v>Y</x:v>
      </x:c>
      <x:c r="L69" s="25" t="str">
        <x:v>N</x:v>
      </x:c>
      <x:c r="M69" s="25" t="str">
        <x:v>N</x:v>
      </x:c>
      <x:c r="N69" s="25" t="str">
        <x:v>N</x:v>
      </x:c>
      <x:c r="O69" s="25" t="str">
        <x:v>N</x:v>
      </x:c>
      <x:c r="P69" s="25" t="str">
        <x:v>N/A</x:v>
      </x:c>
      <x:c r="Q69" s="25" t="str">
        <x:v>N</x:v>
      </x:c>
      <x:c r="R69" s="25" t="str">
        <x:v>N</x:v>
      </x:c>
      <x:c r="S69" s="25" t="str">
        <x:v>N</x:v>
      </x:c>
      <x:c r="T69" s="25" t="str">
        <x:v>Y</x:v>
      </x:c>
      <x:c r="U69" s="25" t="str">
        <x:v>Y</x:v>
      </x:c>
      <x:c r="V69" s="25" t="str">
        <x:v>N</x:v>
      </x:c>
      <x:c r="W69" s="25" t="str">
        <x:v>N</x:v>
      </x:c>
      <x:c r="X69" s="25" t="str">
        <x:v>Y</x:v>
      </x:c>
      <x:c r="Y69" s="25" t="str">
        <x:v>N</x:v>
      </x:c>
      <x:c r="Z69" s="25" t="str">
        <x:v>N</x:v>
      </x:c>
      <x:c r="AA69" s="25" t="str">
        <x:v>N</x:v>
      </x:c>
      <x:c r="AB69" s="25" t="str">
        <x:v>N</x:v>
      </x:c>
      <x:c r="AC69" s="25" t="str">
        <x:v>N</x:v>
      </x:c>
      <x:c r="AD69" s="25" t="str">
        <x:v>N</x:v>
      </x:c>
      <x:c r="AE69" s="25" t="str">
        <x:v>Y</x:v>
      </x:c>
      <x:c r="AF69" s="25" t="str">
        <x:v>Y</x:v>
      </x:c>
      <x:c r="AG69" s="25" t="str">
        <x:v>N/A</x:v>
      </x:c>
      <x:c r="AH69" s="25" t="str">
        <x:v>N/A</x:v>
      </x:c>
      <x:c r="AI69" s="25" t="str">
        <x:v>N/A</x:v>
      </x:c>
      <x:c r="AJ69" s="25" t="str">
        <x:v>N/A</x:v>
      </x:c>
      <x:c r="AK69" s="25" t="str">
        <x:v>N/A</x:v>
      </x:c>
      <x:c r="AL69" s="25" t="str">
        <x:v>N/A</x:v>
      </x:c>
      <x:c r="AM69" s="25" t="str">
        <x:v>N</x:v>
      </x:c>
      <x:c r="AN69" s="25" t="str">
        <x:v>Y</x:v>
      </x:c>
      <x:c r="AO69" s="25" t="str">
        <x:v>N</x:v>
      </x:c>
      <x:c r="AP69" s="25" t="str">
        <x:v>N</x:v>
      </x:c>
      <x:c r="AQ69" s="25" t="str">
        <x:v>N</x:v>
      </x:c>
      <x:c r="AR69" s="25" t="str">
        <x:v>N</x:v>
      </x:c>
      <x:c r="AS69" s="25" t="str">
        <x:v>N</x:v>
      </x:c>
      <x:c r="AT69" s="25" t="str">
        <x:v>N</x:v>
      </x:c>
      <x:c r="AU69" s="25" t="str">
        <x:v>N</x:v>
      </x:c>
      <x:c r="AV69" s="25" t="str">
        <x:v>Y</x:v>
      </x:c>
      <x:c r="AW69" s="25" t="str">
        <x:v>N</x:v>
      </x:c>
      <x:c r="AX69" s="25" t="str">
        <x:v>N/A</x:v>
      </x:c>
    </x:row>
    <x:row r="70">
      <x:c r="A70" s="24" t="str">
        <x:v>066</x:v>
      </x:c>
      <x:c r="B70" s="25" t="str">
        <x:v>Surgical</x:v>
      </x:c>
      <x:c r="C70" s="25" t="str">
        <x:v>rhinoplasty</x:v>
      </x:c>
      <x:c r="D70" s="25" t="str">
        <x:v>Y</x:v>
      </x:c>
      <x:c r="E70" s="25" t="str">
        <x:v>Y</x:v>
      </x:c>
      <x:c r="F70" s="25" t="str">
        <x:v>Y</x:v>
      </x:c>
      <x:c r="G70" s="25" t="str">
        <x:v>N</x:v>
      </x:c>
      <x:c r="H70" s="25" t="str">
        <x:v>Y</x:v>
      </x:c>
      <x:c r="I70" s="25" t="str">
        <x:v>Y</x:v>
      </x:c>
      <x:c r="J70" s="25" t="str">
        <x:v>Y</x:v>
      </x:c>
      <x:c r="K70" s="25" t="str">
        <x:v>Y</x:v>
      </x:c>
      <x:c r="L70" s="25" t="str">
        <x:v>Y</x:v>
      </x:c>
      <x:c r="M70" s="25" t="str">
        <x:v>Y</x:v>
      </x:c>
      <x:c r="N70" s="25" t="str">
        <x:v>N</x:v>
      </x:c>
      <x:c r="O70" s="25" t="str">
        <x:v>Y</x:v>
      </x:c>
      <x:c r="P70" s="25" t="str">
        <x:v>From</x:v>
      </x:c>
      <x:c r="Q70" s="25" t="str">
        <x:v>N</x:v>
      </x:c>
      <x:c r="R70" s="25" t="str">
        <x:v>N</x:v>
      </x:c>
      <x:c r="S70" s="25" t="str">
        <x:v>Y</x:v>
      </x:c>
      <x:c r="T70" s="25" t="str">
        <x:v>Y</x:v>
      </x:c>
      <x:c r="U70" s="25" t="str">
        <x:v>Y</x:v>
      </x:c>
      <x:c r="V70" s="25" t="str">
        <x:v>Y</x:v>
      </x:c>
      <x:c r="W70" s="25" t="str">
        <x:v>N</x:v>
      </x:c>
      <x:c r="X70" s="25" t="str">
        <x:v>Y</x:v>
      </x:c>
      <x:c r="Y70" s="25" t="str">
        <x:v>N</x:v>
      </x:c>
      <x:c r="Z70" s="25" t="str">
        <x:v>N</x:v>
      </x:c>
      <x:c r="AA70" s="25" t="str">
        <x:v>Y</x:v>
      </x:c>
      <x:c r="AB70" s="25" t="str">
        <x:v>N</x:v>
      </x:c>
      <x:c r="AC70" s="25" t="str">
        <x:v>N</x:v>
      </x:c>
      <x:c r="AD70" s="25" t="str">
        <x:v>Y</x:v>
      </x:c>
      <x:c r="AE70" s="25" t="str">
        <x:v>Y</x:v>
      </x:c>
      <x:c r="AF70" s="25" t="str">
        <x:v>Y</x:v>
      </x:c>
      <x:c r="AG70" s="25" t="str">
        <x:v>N/A</x:v>
      </x:c>
      <x:c r="AH70" s="25" t="str">
        <x:v>N/A</x:v>
      </x:c>
      <x:c r="AI70" s="25" t="str">
        <x:v>N/A</x:v>
      </x:c>
      <x:c r="AJ70" s="25" t="str">
        <x:v>N/A</x:v>
      </x:c>
      <x:c r="AK70" s="25" t="str">
        <x:v>N/A</x:v>
      </x:c>
      <x:c r="AL70" s="25" t="str">
        <x:v>N/A</x:v>
      </x:c>
      <x:c r="AM70" s="25" t="str">
        <x:v>N</x:v>
      </x:c>
      <x:c r="AN70" s="25" t="str">
        <x:v>N</x:v>
      </x:c>
      <x:c r="AO70" s="25" t="str">
        <x:v>Y</x:v>
      </x:c>
      <x:c r="AP70" s="25" t="str">
        <x:v>N</x:v>
      </x:c>
      <x:c r="AQ70" s="25" t="str">
        <x:v>N</x:v>
      </x:c>
      <x:c r="AR70" s="25" t="str">
        <x:v>Y</x:v>
      </x:c>
      <x:c r="AS70" s="25" t="str">
        <x:v>N</x:v>
      </x:c>
      <x:c r="AT70" s="25" t="str">
        <x:v>Y</x:v>
      </x:c>
      <x:c r="AU70" s="25" t="str">
        <x:v>N</x:v>
      </x:c>
      <x:c r="AV70" s="25" t="str">
        <x:v>N</x:v>
      </x:c>
      <x:c r="AW70" s="25" t="str">
        <x:v>N</x:v>
      </x:c>
      <x:c r="AX70" s="25" t="str">
        <x:v>N/A</x:v>
      </x:c>
    </x:row>
    <x:row r="71">
      <x:c r="A71" s="24" t="str">
        <x:v>067</x:v>
      </x:c>
      <x:c r="B71" s="25" t="str">
        <x:v>Non-surgical</x:v>
      </x:c>
      <x:c r="C71" s="25" t="str">
        <x:v>wrinkles</x:v>
      </x:c>
      <x:c r="D71" s="25" t="str">
        <x:v>Y</x:v>
      </x:c>
      <x:c r="E71" s="25" t="str">
        <x:v>N</x:v>
      </x:c>
      <x:c r="F71" s="25" t="str">
        <x:v>Y</x:v>
      </x:c>
      <x:c r="G71" s="25" t="str">
        <x:v>N</x:v>
      </x:c>
      <x:c r="H71" s="25" t="str">
        <x:v>N</x:v>
      </x:c>
      <x:c r="I71" s="25" t="str">
        <x:v>Y</x:v>
      </x:c>
      <x:c r="J71" s="25" t="str">
        <x:v>Y</x:v>
      </x:c>
      <x:c r="K71" s="25" t="str">
        <x:v>Y</x:v>
      </x:c>
      <x:c r="L71" s="25" t="str">
        <x:v>Y</x:v>
      </x:c>
      <x:c r="M71" s="25" t="str">
        <x:v>Y</x:v>
      </x:c>
      <x:c r="N71" s="25" t="str">
        <x:v>N</x:v>
      </x:c>
      <x:c r="O71" s="25" t="str">
        <x:v>Y</x:v>
      </x:c>
      <x:c r="P71" s="25" t="str">
        <x:v>Exact</x:v>
      </x:c>
      <x:c r="Q71" s="25" t="str">
        <x:v>N</x:v>
      </x:c>
      <x:c r="R71" s="25" t="str">
        <x:v>Y</x:v>
      </x:c>
      <x:c r="S71" s="25" t="str">
        <x:v>N</x:v>
      </x:c>
      <x:c r="T71" s="25" t="str">
        <x:v>N</x:v>
      </x:c>
      <x:c r="U71" s="25" t="str">
        <x:v>N</x:v>
      </x:c>
      <x:c r="V71" s="25" t="str">
        <x:v>N/A</x:v>
      </x:c>
      <x:c r="W71" s="25" t="str">
        <x:v>N</x:v>
      </x:c>
      <x:c r="X71" s="25" t="str">
        <x:v>Y</x:v>
      </x:c>
      <x:c r="Y71" s="25" t="str">
        <x:v>N</x:v>
      </x:c>
      <x:c r="Z71" s="25" t="str">
        <x:v>N</x:v>
      </x:c>
      <x:c r="AA71" s="25" t="str">
        <x:v>N</x:v>
      </x:c>
      <x:c r="AB71" s="25" t="str">
        <x:v>N</x:v>
      </x:c>
      <x:c r="AC71" s="25" t="str">
        <x:v>N</x:v>
      </x:c>
      <x:c r="AD71" s="25" t="str">
        <x:v>Y</x:v>
      </x:c>
      <x:c r="AE71" s="25" t="str">
        <x:v>N</x:v>
      </x:c>
      <x:c r="AF71" s="25" t="str">
        <x:v>Y</x:v>
      </x:c>
      <x:c r="AG71" s="25" t="str">
        <x:v>N/A</x:v>
      </x:c>
      <x:c r="AH71" s="25" t="str">
        <x:v>N/A</x:v>
      </x:c>
      <x:c r="AI71" s="25" t="str">
        <x:v>N/A</x:v>
      </x:c>
      <x:c r="AJ71" s="25" t="str">
        <x:v>N/A</x:v>
      </x:c>
      <x:c r="AK71" s="25" t="str">
        <x:v>N/A</x:v>
      </x:c>
      <x:c r="AL71" s="25" t="str">
        <x:v>N/A</x:v>
      </x:c>
      <x:c r="AM71" s="25" t="str">
        <x:v>N</x:v>
      </x:c>
      <x:c r="AN71" s="25" t="str">
        <x:v>Y</x:v>
      </x:c>
      <x:c r="AO71" s="25" t="str">
        <x:v>N</x:v>
      </x:c>
      <x:c r="AP71" s="25" t="str">
        <x:v>N</x:v>
      </x:c>
      <x:c r="AQ71" s="25" t="str">
        <x:v>N</x:v>
      </x:c>
      <x:c r="AR71" s="25" t="str">
        <x:v>Y</x:v>
      </x:c>
      <x:c r="AS71" s="25" t="str">
        <x:v>Y</x:v>
      </x:c>
      <x:c r="AT71" s="25" t="str">
        <x:v>N</x:v>
      </x:c>
      <x:c r="AU71" s="25" t="str">
        <x:v>N</x:v>
      </x:c>
      <x:c r="AV71" s="25" t="str">
        <x:v>N</x:v>
      </x:c>
      <x:c r="AW71" s="25" t="str">
        <x:v>Y</x:v>
      </x:c>
      <x:c r="AX71" s="25" t="str">
        <x:v>N/A</x:v>
      </x:c>
    </x:row>
    <x:row r="72">
      <x:c r="A72" s="24" t="str">
        <x:v>068</x:v>
      </x:c>
      <x:c r="B72" s="25" t="str">
        <x:v>Non-surgical</x:v>
      </x:c>
      <x:c r="C72" s="25" t="str">
        <x:v>sagging skin</x:v>
      </x:c>
      <x:c r="D72" s="25" t="str">
        <x:v>Y</x:v>
      </x:c>
      <x:c r="E72" s="25" t="str">
        <x:v>N</x:v>
      </x:c>
      <x:c r="F72" s="25" t="str">
        <x:v>Y</x:v>
      </x:c>
      <x:c r="G72" s="25" t="str">
        <x:v>N</x:v>
      </x:c>
      <x:c r="H72" s="25" t="str">
        <x:v>N</x:v>
      </x:c>
      <x:c r="I72" s="25" t="str">
        <x:v>Y</x:v>
      </x:c>
      <x:c r="J72" s="25" t="str">
        <x:v>Y</x:v>
      </x:c>
      <x:c r="K72" s="25" t="str">
        <x:v>Y</x:v>
      </x:c>
      <x:c r="L72" s="25" t="str">
        <x:v>N</x:v>
      </x:c>
      <x:c r="M72" s="25" t="str">
        <x:v>N</x:v>
      </x:c>
      <x:c r="N72" s="25" t="str">
        <x:v>N</x:v>
      </x:c>
      <x:c r="O72" s="25" t="str">
        <x:v>N</x:v>
      </x:c>
      <x:c r="P72" s="25" t="str">
        <x:v>Exact</x:v>
      </x:c>
      <x:c r="Q72" s="25" t="str">
        <x:v>Y</x:v>
      </x:c>
      <x:c r="R72" s="25" t="str">
        <x:v>Y</x:v>
      </x:c>
      <x:c r="S72" s="25" t="str">
        <x:v>N</x:v>
      </x:c>
      <x:c r="T72" s="25" t="str">
        <x:v>N</x:v>
      </x:c>
      <x:c r="U72" s="25" t="str">
        <x:v>N</x:v>
      </x:c>
      <x:c r="V72" s="25" t="str">
        <x:v>N/A</x:v>
      </x:c>
      <x:c r="W72" s="25" t="str">
        <x:v>Y</x:v>
      </x:c>
      <x:c r="X72" s="25" t="str">
        <x:v>Y</x:v>
      </x:c>
      <x:c r="Y72" s="25" t="str">
        <x:v>N</x:v>
      </x:c>
      <x:c r="Z72" s="25" t="str">
        <x:v>N</x:v>
      </x:c>
      <x:c r="AA72" s="25" t="str">
        <x:v>N</x:v>
      </x:c>
      <x:c r="AB72" s="25" t="str">
        <x:v>Y</x:v>
      </x:c>
      <x:c r="AC72" s="25" t="str">
        <x:v>N</x:v>
      </x:c>
      <x:c r="AD72" s="25" t="str">
        <x:v>Y</x:v>
      </x:c>
      <x:c r="AE72" s="25" t="str">
        <x:v>Y</x:v>
      </x:c>
      <x:c r="AF72" s="25" t="str">
        <x:v>Y</x:v>
      </x:c>
      <x:c r="AG72" s="25" t="str">
        <x:v>N</x:v>
      </x:c>
      <x:c r="AH72" s="25" t="str">
        <x:v>N</x:v>
      </x:c>
      <x:c r="AI72" s="25" t="str">
        <x:v>N</x:v>
      </x:c>
      <x:c r="AJ72" s="25" t="str">
        <x:v>Y</x:v>
      </x:c>
      <x:c r="AK72" s="25" t="str">
        <x:v>N</x:v>
      </x:c>
      <x:c r="AL72" s="25" t="str">
        <x:v>No response</x:v>
      </x:c>
      <x:c r="AM72" s="25" t="str">
        <x:v>Y</x:v>
      </x:c>
      <x:c r="AN72" s="25" t="str">
        <x:v>Y</x:v>
      </x:c>
      <x:c r="AO72" s="25" t="str">
        <x:v>N</x:v>
      </x:c>
      <x:c r="AP72" s="25" t="str">
        <x:v>N</x:v>
      </x:c>
      <x:c r="AQ72" s="25" t="str">
        <x:v>N</x:v>
      </x:c>
      <x:c r="AR72" s="25" t="str">
        <x:v>Y</x:v>
      </x:c>
      <x:c r="AS72" s="25" t="str">
        <x:v>Y</x:v>
      </x:c>
      <x:c r="AT72" s="25" t="str">
        <x:v>N</x:v>
      </x:c>
      <x:c r="AU72" s="25" t="str">
        <x:v>N</x:v>
      </x:c>
      <x:c r="AV72" s="25" t="str">
        <x:v>Y</x:v>
      </x:c>
      <x:c r="AW72" s="25" t="str">
        <x:v>N</x:v>
      </x:c>
      <x:c r="AX72" s="25" t="str">
        <x:v>Y</x:v>
      </x:c>
    </x:row>
    <x:row r="73">
      <x:c r="A73" s="24" t="str">
        <x:v>069</x:v>
      </x:c>
      <x:c r="B73" s="25" t="str">
        <x:v>Mixed</x:v>
      </x:c>
      <x:c r="C73" s="25" t="str">
        <x:v>breast</x:v>
      </x:c>
      <x:c r="D73" s="25" t="str">
        <x:v>Y</x:v>
      </x:c>
      <x:c r="E73" s="25" t="str">
        <x:v>Y</x:v>
      </x:c>
      <x:c r="F73" s="25" t="str">
        <x:v>Y</x:v>
      </x:c>
      <x:c r="G73" s="25" t="str">
        <x:v>N</x:v>
      </x:c>
      <x:c r="H73" s="25" t="str">
        <x:v>Y</x:v>
      </x:c>
      <x:c r="I73" s="25" t="str">
        <x:v>Y</x:v>
      </x:c>
      <x:c r="J73" s="25" t="str">
        <x:v>Y</x:v>
      </x:c>
      <x:c r="K73" s="25" t="str">
        <x:v>Y</x:v>
      </x:c>
      <x:c r="L73" s="25" t="str">
        <x:v>Y</x:v>
      </x:c>
      <x:c r="M73" s="25" t="str">
        <x:v>Y</x:v>
      </x:c>
      <x:c r="N73" s="25" t="str">
        <x:v>N</x:v>
      </x:c>
      <x:c r="O73" s="25" t="str">
        <x:v>N</x:v>
      </x:c>
      <x:c r="P73" s="25" t="str">
        <x:v>N/A</x:v>
      </x:c>
      <x:c r="Q73" s="25" t="str">
        <x:v>N</x:v>
      </x:c>
      <x:c r="R73" s="25" t="str">
        <x:v>N</x:v>
      </x:c>
      <x:c r="S73" s="25" t="str">
        <x:v>Y</x:v>
      </x:c>
      <x:c r="T73" s="25" t="str">
        <x:v>Y</x:v>
      </x:c>
      <x:c r="U73" s="25" t="str">
        <x:v>Y</x:v>
      </x:c>
      <x:c r="V73" s="25" t="str">
        <x:v>Y</x:v>
      </x:c>
      <x:c r="W73" s="25" t="str">
        <x:v>N</x:v>
      </x:c>
      <x:c r="X73" s="25" t="str">
        <x:v>Y</x:v>
      </x:c>
      <x:c r="Y73" s="25" t="str">
        <x:v>N</x:v>
      </x:c>
      <x:c r="Z73" s="25" t="str">
        <x:v>N</x:v>
      </x:c>
      <x:c r="AA73" s="25" t="str">
        <x:v>N</x:v>
      </x:c>
      <x:c r="AB73" s="25" t="str">
        <x:v>N</x:v>
      </x:c>
      <x:c r="AC73" s="25" t="str">
        <x:v>Y</x:v>
      </x:c>
      <x:c r="AD73" s="25" t="str">
        <x:v>Y</x:v>
      </x:c>
      <x:c r="AE73" s="25" t="str">
        <x:v>Y</x:v>
      </x:c>
      <x:c r="AF73" s="25" t="str">
        <x:v>Y</x:v>
      </x:c>
      <x:c r="AG73" s="25" t="str">
        <x:v>N/A</x:v>
      </x:c>
      <x:c r="AH73" s="25" t="str">
        <x:v>N/A</x:v>
      </x:c>
      <x:c r="AI73" s="25" t="str">
        <x:v>N/A</x:v>
      </x:c>
      <x:c r="AJ73" s="25" t="str">
        <x:v>N/A</x:v>
      </x:c>
      <x:c r="AK73" s="25" t="str">
        <x:v>N/A</x:v>
      </x:c>
      <x:c r="AL73" s="25" t="str">
        <x:v>N/A</x:v>
      </x:c>
      <x:c r="AM73" s="25" t="str">
        <x:v>N</x:v>
      </x:c>
      <x:c r="AN73" s="25" t="str">
        <x:v>N</x:v>
      </x:c>
      <x:c r="AO73" s="25" t="str">
        <x:v>Y</x:v>
      </x:c>
      <x:c r="AP73" s="25" t="str">
        <x:v>Y</x:v>
      </x:c>
      <x:c r="AQ73" s="25" t="str">
        <x:v>Y</x:v>
      </x:c>
      <x:c r="AR73" s="25" t="str">
        <x:v>Y</x:v>
      </x:c>
      <x:c r="AS73" s="25" t="str">
        <x:v>N</x:v>
      </x:c>
      <x:c r="AT73" s="25" t="str">
        <x:v>N</x:v>
      </x:c>
      <x:c r="AU73" s="25" t="str">
        <x:v>N</x:v>
      </x:c>
      <x:c r="AV73" s="25" t="str">
        <x:v>N</x:v>
      </x:c>
      <x:c r="AW73" s="25" t="str">
        <x:v>Y</x:v>
      </x:c>
      <x:c r="AX73" s="25" t="str">
        <x:v>N/A</x:v>
      </x:c>
    </x:row>
    <x:row r="74">
      <x:c r="A74" s="24" t="str">
        <x:v>070</x:v>
      </x:c>
      <x:c r="B74" s="25" t="str">
        <x:v>Mixed</x:v>
      </x:c>
      <x:c r="C74" s="25" t="str">
        <x:v>rhinoplasty</x:v>
      </x:c>
      <x:c r="D74" s="25" t="str">
        <x:v>Y</x:v>
      </x:c>
      <x:c r="E74" s="25" t="str">
        <x:v>Y</x:v>
      </x:c>
      <x:c r="F74" s="25" t="str">
        <x:v>Y</x:v>
      </x:c>
      <x:c r="G74" s="25" t="str">
        <x:v>Y</x:v>
      </x:c>
      <x:c r="H74" s="25" t="str">
        <x:v>Y</x:v>
      </x:c>
      <x:c r="I74" s="25" t="str">
        <x:v>Y</x:v>
      </x:c>
      <x:c r="J74" s="25" t="str">
        <x:v>Y</x:v>
      </x:c>
      <x:c r="K74" s="25" t="str">
        <x:v>Y</x:v>
      </x:c>
      <x:c r="L74" s="25" t="str">
        <x:v>Y</x:v>
      </x:c>
      <x:c r="M74" s="25" t="str">
        <x:v>Y</x:v>
      </x:c>
      <x:c r="N74" s="25" t="str">
        <x:v>Y</x:v>
      </x:c>
      <x:c r="O74" s="25" t="str">
        <x:v>N</x:v>
      </x:c>
      <x:c r="P74" s="25" t="str">
        <x:v>N/A</x:v>
      </x:c>
      <x:c r="Q74" s="25" t="str">
        <x:v>N</x:v>
      </x:c>
      <x:c r="R74" s="25" t="str">
        <x:v>N</x:v>
      </x:c>
      <x:c r="S74" s="25" t="str">
        <x:v>Y</x:v>
      </x:c>
      <x:c r="T74" s="25" t="str">
        <x:v>Y</x:v>
      </x:c>
      <x:c r="U74" s="25" t="str">
        <x:v>Y</x:v>
      </x:c>
      <x:c r="V74" s="25" t="str">
        <x:v>Y</x:v>
      </x:c>
      <x:c r="W74" s="25" t="str">
        <x:v>Y</x:v>
      </x:c>
      <x:c r="X74" s="25" t="str">
        <x:v>Y</x:v>
      </x:c>
      <x:c r="Y74" s="25" t="str">
        <x:v>Y</x:v>
      </x:c>
      <x:c r="Z74" s="25" t="str">
        <x:v>Y</x:v>
      </x:c>
      <x:c r="AA74" s="25" t="str">
        <x:v>Y</x:v>
      </x:c>
      <x:c r="AB74" s="25" t="str">
        <x:v>N</x:v>
      </x:c>
      <x:c r="AC74" s="25" t="str">
        <x:v>N</x:v>
      </x:c>
      <x:c r="AD74" s="25" t="str">
        <x:v>Y</x:v>
      </x:c>
      <x:c r="AE74" s="25" t="str">
        <x:v>Y</x:v>
      </x:c>
      <x:c r="AF74" s="25" t="str">
        <x:v>Y</x:v>
      </x:c>
      <x:c r="AG74" s="25" t="str">
        <x:v>N/A</x:v>
      </x:c>
      <x:c r="AH74" s="25" t="str">
        <x:v>N/A</x:v>
      </x:c>
      <x:c r="AI74" s="25" t="str">
        <x:v>N/A</x:v>
      </x:c>
      <x:c r="AJ74" s="25" t="str">
        <x:v>N/A</x:v>
      </x:c>
      <x:c r="AK74" s="25" t="str">
        <x:v>N/A</x:v>
      </x:c>
      <x:c r="AL74" s="25" t="str">
        <x:v>N/A</x:v>
      </x:c>
      <x:c r="AM74" s="25" t="str">
        <x:v>N</x:v>
      </x:c>
      <x:c r="AN74" s="25" t="str">
        <x:v>N</x:v>
      </x:c>
      <x:c r="AO74" s="25" t="str">
        <x:v>Y</x:v>
      </x:c>
      <x:c r="AP74" s="25" t="str">
        <x:v>N</x:v>
      </x:c>
      <x:c r="AQ74" s="25" t="str">
        <x:v>N</x:v>
      </x:c>
      <x:c r="AR74" s="25" t="str">
        <x:v>Y</x:v>
      </x:c>
      <x:c r="AS74" s="25" t="str">
        <x:v>N</x:v>
      </x:c>
      <x:c r="AT74" s="25" t="str">
        <x:v>Y</x:v>
      </x:c>
      <x:c r="AU74" s="25" t="str">
        <x:v>N</x:v>
      </x:c>
      <x:c r="AV74" s="25" t="str">
        <x:v>N</x:v>
      </x:c>
      <x:c r="AW74" s="25" t="str">
        <x:v>N</x:v>
      </x:c>
      <x:c r="AX74" s="25" t="str">
        <x:v>N/A</x:v>
      </x:c>
    </x:row>
    <x:row r="75">
      <x:c r="A75" s="24" t="str">
        <x:v>071</x:v>
      </x:c>
      <x:c r="B75" s="25" t="str">
        <x:v>Surgical</x:v>
      </x:c>
      <x:c r="C75" s="25" t="str">
        <x:v>breast</x:v>
      </x:c>
      <x:c r="D75" s="25" t="str">
        <x:v>Y</x:v>
      </x:c>
      <x:c r="E75" s="25" t="str">
        <x:v>Y</x:v>
      </x:c>
      <x:c r="F75" s="25" t="str">
        <x:v>Y</x:v>
      </x:c>
      <x:c r="G75" s="25" t="str">
        <x:v>Y</x:v>
      </x:c>
      <x:c r="H75" s="25" t="str">
        <x:v>Y</x:v>
      </x:c>
      <x:c r="I75" s="25" t="str">
        <x:v>Y</x:v>
      </x:c>
      <x:c r="J75" s="25" t="str">
        <x:v>Y</x:v>
      </x:c>
      <x:c r="K75" s="25" t="str">
        <x:v>Y</x:v>
      </x:c>
      <x:c r="L75" s="25" t="str">
        <x:v>Y</x:v>
      </x:c>
      <x:c r="M75" s="25" t="str">
        <x:v>Y</x:v>
      </x:c>
      <x:c r="N75" s="25" t="str">
        <x:v>N</x:v>
      </x:c>
      <x:c r="O75" s="25" t="str">
        <x:v>Y</x:v>
      </x:c>
      <x:c r="P75" s="25" t="str">
        <x:v>From</x:v>
      </x:c>
      <x:c r="Q75" s="25" t="str">
        <x:v>N</x:v>
      </x:c>
      <x:c r="R75" s="25" t="str">
        <x:v>N</x:v>
      </x:c>
      <x:c r="S75" s="25" t="str">
        <x:v>Y</x:v>
      </x:c>
      <x:c r="T75" s="25" t="str">
        <x:v>N</x:v>
      </x:c>
      <x:c r="U75" s="25" t="str">
        <x:v>Y</x:v>
      </x:c>
      <x:c r="V75" s="25" t="str">
        <x:v>Y</x:v>
      </x:c>
      <x:c r="W75" s="25" t="str">
        <x:v>N</x:v>
      </x:c>
      <x:c r="X75" s="25" t="str">
        <x:v>Y</x:v>
      </x:c>
      <x:c r="Y75" s="25" t="str">
        <x:v>Y</x:v>
      </x:c>
      <x:c r="Z75" s="25" t="str">
        <x:v>Y</x:v>
      </x:c>
      <x:c r="AA75" s="25" t="str">
        <x:v>Y</x:v>
      </x:c>
      <x:c r="AB75" s="25" t="str">
        <x:v>Y</x:v>
      </x:c>
      <x:c r="AC75" s="25" t="str">
        <x:v>N</x:v>
      </x:c>
      <x:c r="AD75" s="25" t="str">
        <x:v>Y</x:v>
      </x:c>
      <x:c r="AE75" s="25" t="str">
        <x:v>N</x:v>
      </x:c>
      <x:c r="AF75" s="25" t="str">
        <x:v>Y</x:v>
      </x:c>
      <x:c r="AG75" s="25" t="str">
        <x:v>N/A</x:v>
      </x:c>
      <x:c r="AH75" s="25" t="str">
        <x:v>N/A</x:v>
      </x:c>
      <x:c r="AI75" s="25" t="str">
        <x:v>N/A</x:v>
      </x:c>
      <x:c r="AJ75" s="25" t="str">
        <x:v>N/A</x:v>
      </x:c>
      <x:c r="AK75" s="25" t="str">
        <x:v>N/A</x:v>
      </x:c>
      <x:c r="AL75" s="25" t="str">
        <x:v>N/A</x:v>
      </x:c>
      <x:c r="AM75" s="25" t="str">
        <x:v>N</x:v>
      </x:c>
      <x:c r="AN75" s="25" t="str">
        <x:v>Y</x:v>
      </x:c>
      <x:c r="AO75" s="25" t="str">
        <x:v>N</x:v>
      </x:c>
      <x:c r="AP75" s="25" t="str">
        <x:v>N</x:v>
      </x:c>
      <x:c r="AQ75" s="25" t="str">
        <x:v>N</x:v>
      </x:c>
      <x:c r="AR75" s="25" t="str">
        <x:v>N</x:v>
      </x:c>
      <x:c r="AS75" s="25" t="str">
        <x:v>N</x:v>
      </x:c>
      <x:c r="AT75" s="25" t="str">
        <x:v>Y</x:v>
      </x:c>
      <x:c r="AU75" s="25" t="str">
        <x:v>N</x:v>
      </x:c>
      <x:c r="AV75" s="25" t="str">
        <x:v>N</x:v>
      </x:c>
      <x:c r="AW75" s="25" t="str">
        <x:v>N</x:v>
      </x:c>
      <x:c r="AX75" s="25" t="str">
        <x:v>N</x:v>
      </x:c>
    </x:row>
    <x:row r="76">
      <x:c r="A76" s="24" t="str">
        <x:v>072</x:v>
      </x:c>
      <x:c r="B76" s="25" t="str">
        <x:v>Surgical</x:v>
      </x:c>
      <x:c r="C76" s="25" t="str">
        <x:v>facial ageing</x:v>
      </x:c>
      <x:c r="D76" s="25" t="str">
        <x:v>Y</x:v>
      </x:c>
      <x:c r="E76" s="25" t="str">
        <x:v>Y</x:v>
      </x:c>
      <x:c r="F76" s="25" t="str">
        <x:v>Y</x:v>
      </x:c>
      <x:c r="G76" s="25" t="str">
        <x:v>Y</x:v>
      </x:c>
      <x:c r="H76" s="25" t="str">
        <x:v>Y</x:v>
      </x:c>
      <x:c r="I76" s="25" t="str">
        <x:v>Y</x:v>
      </x:c>
      <x:c r="J76" s="25" t="str">
        <x:v>Y</x:v>
      </x:c>
      <x:c r="K76" s="25" t="str">
        <x:v>Y</x:v>
      </x:c>
      <x:c r="L76" s="25" t="str">
        <x:v>Y</x:v>
      </x:c>
      <x:c r="M76" s="25" t="str">
        <x:v>Y</x:v>
      </x:c>
      <x:c r="N76" s="25" t="str">
        <x:v>Y</x:v>
      </x:c>
      <x:c r="O76" s="25" t="str">
        <x:v>Y</x:v>
      </x:c>
      <x:c r="P76" s="25" t="str">
        <x:v>Exact</x:v>
      </x:c>
      <x:c r="Q76" s="25" t="str">
        <x:v>N</x:v>
      </x:c>
      <x:c r="R76" s="25" t="str">
        <x:v>Y</x:v>
      </x:c>
      <x:c r="S76" s="25" t="str">
        <x:v>Y</x:v>
      </x:c>
      <x:c r="T76" s="25" t="str">
        <x:v>Y</x:v>
      </x:c>
      <x:c r="U76" s="25" t="str">
        <x:v>Y</x:v>
      </x:c>
      <x:c r="V76" s="25" t="str">
        <x:v>Y</x:v>
      </x:c>
      <x:c r="W76" s="25" t="str">
        <x:v>Y</x:v>
      </x:c>
      <x:c r="X76" s="25" t="str">
        <x:v>Y</x:v>
      </x:c>
      <x:c r="Y76" s="25" t="str">
        <x:v>Y</x:v>
      </x:c>
      <x:c r="Z76" s="25" t="str">
        <x:v>Y</x:v>
      </x:c>
      <x:c r="AA76" s="25" t="str">
        <x:v>Y</x:v>
      </x:c>
      <x:c r="AB76" s="25" t="str">
        <x:v>N</x:v>
      </x:c>
      <x:c r="AC76" s="25" t="str">
        <x:v>N</x:v>
      </x:c>
      <x:c r="AD76" s="25" t="str">
        <x:v>Y</x:v>
      </x:c>
      <x:c r="AE76" s="25" t="str">
        <x:v>Y</x:v>
      </x:c>
      <x:c r="AF76" s="25" t="str">
        <x:v>Y</x:v>
      </x:c>
      <x:c r="AG76" s="25" t="str">
        <x:v>N/A</x:v>
      </x:c>
      <x:c r="AH76" s="25" t="str">
        <x:v>N/A</x:v>
      </x:c>
      <x:c r="AI76" s="25" t="str">
        <x:v>N/A</x:v>
      </x:c>
      <x:c r="AJ76" s="25" t="str">
        <x:v>N/A</x:v>
      </x:c>
      <x:c r="AK76" s="25" t="str">
        <x:v>N/A</x:v>
      </x:c>
      <x:c r="AL76" s="25" t="str">
        <x:v>N/A</x:v>
      </x:c>
      <x:c r="AM76" s="25" t="str">
        <x:v>N</x:v>
      </x:c>
      <x:c r="AN76" s="25" t="str">
        <x:v>N</x:v>
      </x:c>
      <x:c r="AO76" s="25" t="str">
        <x:v>Y</x:v>
      </x:c>
      <x:c r="AP76" s="25" t="str">
        <x:v>N</x:v>
      </x:c>
      <x:c r="AQ76" s="25" t="str">
        <x:v>N</x:v>
      </x:c>
      <x:c r="AR76" s="25" t="str">
        <x:v>Y</x:v>
      </x:c>
      <x:c r="AS76" s="25" t="str">
        <x:v>N</x:v>
      </x:c>
      <x:c r="AT76" s="25" t="str">
        <x:v>Y</x:v>
      </x:c>
      <x:c r="AU76" s="25" t="str">
        <x:v>N</x:v>
      </x:c>
      <x:c r="AV76" s="25" t="str">
        <x:v>Y</x:v>
      </x:c>
      <x:c r="AW76" s="25" t="str">
        <x:v>Y</x:v>
      </x:c>
      <x:c r="AX76" s="25" t="str">
        <x:v>N/A</x:v>
      </x:c>
    </x:row>
    <x:row r="77">
      <x:c r="A77" s="24" t="str">
        <x:v>073</x:v>
      </x:c>
      <x:c r="B77" s="25" t="str">
        <x:v>Mixed</x:v>
      </x:c>
      <x:c r="C77" s="25" t="str">
        <x:v>facial ageing</x:v>
      </x:c>
      <x:c r="D77" s="25" t="str">
        <x:v>Y</x:v>
      </x:c>
      <x:c r="E77" s="25" t="str">
        <x:v>Y</x:v>
      </x:c>
      <x:c r="F77" s="25" t="str">
        <x:v>Y</x:v>
      </x:c>
      <x:c r="G77" s="25" t="str">
        <x:v>Y</x:v>
      </x:c>
      <x:c r="H77" s="25" t="str">
        <x:v>Y</x:v>
      </x:c>
      <x:c r="I77" s="25" t="str">
        <x:v>Y</x:v>
      </x:c>
      <x:c r="J77" s="25" t="str">
        <x:v>Y</x:v>
      </x:c>
      <x:c r="K77" s="25" t="str">
        <x:v>Y</x:v>
      </x:c>
      <x:c r="L77" s="25" t="str">
        <x:v>Y</x:v>
      </x:c>
      <x:c r="M77" s="25" t="str">
        <x:v>Y</x:v>
      </x:c>
      <x:c r="N77" s="25" t="str">
        <x:v>Y</x:v>
      </x:c>
      <x:c r="O77" s="25" t="str">
        <x:v>Y</x:v>
      </x:c>
      <x:c r="P77" s="25" t="str">
        <x:v>Range</x:v>
      </x:c>
      <x:c r="Q77" s="25" t="str">
        <x:v>N</x:v>
      </x:c>
      <x:c r="R77" s="25" t="str">
        <x:v>Y</x:v>
      </x:c>
      <x:c r="S77" s="25" t="str">
        <x:v>Y</x:v>
      </x:c>
      <x:c r="T77" s="25" t="str">
        <x:v>Y</x:v>
      </x:c>
      <x:c r="U77" s="25" t="str">
        <x:v>Y</x:v>
      </x:c>
      <x:c r="V77" s="25" t="str">
        <x:v>Y</x:v>
      </x:c>
      <x:c r="W77" s="25" t="str">
        <x:v>Y</x:v>
      </x:c>
      <x:c r="X77" s="25" t="str">
        <x:v>Y</x:v>
      </x:c>
      <x:c r="Y77" s="25" t="str">
        <x:v>Y</x:v>
      </x:c>
      <x:c r="Z77" s="25" t="str">
        <x:v>Y</x:v>
      </x:c>
      <x:c r="AA77" s="25" t="str">
        <x:v>Y</x:v>
      </x:c>
      <x:c r="AB77" s="25" t="str">
        <x:v>N</x:v>
      </x:c>
      <x:c r="AC77" s="25" t="str">
        <x:v>N</x:v>
      </x:c>
      <x:c r="AD77" s="25" t="str">
        <x:v>Y</x:v>
      </x:c>
      <x:c r="AE77" s="25" t="str">
        <x:v>Y</x:v>
      </x:c>
      <x:c r="AF77" s="25" t="str">
        <x:v>Y</x:v>
      </x:c>
      <x:c r="AG77" s="25" t="str">
        <x:v>N/A</x:v>
      </x:c>
      <x:c r="AH77" s="25" t="str">
        <x:v>N/A</x:v>
      </x:c>
      <x:c r="AI77" s="25" t="str">
        <x:v>N/A</x:v>
      </x:c>
      <x:c r="AJ77" s="25" t="str">
        <x:v>N/A</x:v>
      </x:c>
      <x:c r="AK77" s="25" t="str">
        <x:v>N/A</x:v>
      </x:c>
      <x:c r="AL77" s="25" t="str">
        <x:v>N/A</x:v>
      </x:c>
      <x:c r="AM77" s="25" t="str">
        <x:v>N</x:v>
      </x:c>
      <x:c r="AN77" s="25" t="str">
        <x:v>Y</x:v>
      </x:c>
      <x:c r="AO77" s="25" t="str">
        <x:v>Y</x:v>
      </x:c>
      <x:c r="AP77" s="25" t="str">
        <x:v>N</x:v>
      </x:c>
      <x:c r="AQ77" s="25" t="str">
        <x:v>N</x:v>
      </x:c>
      <x:c r="AR77" s="25" t="str">
        <x:v>Y</x:v>
      </x:c>
      <x:c r="AS77" s="25" t="str">
        <x:v>Y</x:v>
      </x:c>
      <x:c r="AT77" s="25" t="str">
        <x:v>Y</x:v>
      </x:c>
      <x:c r="AU77" s="25" t="str">
        <x:v>N</x:v>
      </x:c>
      <x:c r="AV77" s="25" t="str">
        <x:v>N</x:v>
      </x:c>
      <x:c r="AW77" s="25" t="str">
        <x:v>N</x:v>
      </x:c>
      <x:c r="AX77" s="25" t="str">
        <x:v>N/A</x:v>
      </x:c>
    </x:row>
    <x:row r="78">
      <x:c r="A78" s="24" t="str">
        <x:v>074</x:v>
      </x:c>
      <x:c r="B78" s="25" t="str">
        <x:v>Non-surgical</x:v>
      </x:c>
      <x:c r="C78" s="25" t="str">
        <x:v>facial ageing</x:v>
      </x:c>
      <x:c r="D78" s="25" t="str">
        <x:v>Y</x:v>
      </x:c>
      <x:c r="E78" s="25" t="str">
        <x:v>Y</x:v>
      </x:c>
      <x:c r="F78" s="25" t="str">
        <x:v>Y</x:v>
      </x:c>
      <x:c r="G78" s="25" t="str">
        <x:v>Y</x:v>
      </x:c>
      <x:c r="H78" s="25" t="str">
        <x:v>N</x:v>
      </x:c>
      <x:c r="I78" s="25" t="str">
        <x:v>Y</x:v>
      </x:c>
      <x:c r="J78" s="25" t="str">
        <x:v>Y</x:v>
      </x:c>
      <x:c r="K78" s="25" t="str">
        <x:v>Y</x:v>
      </x:c>
      <x:c r="L78" s="25" t="str">
        <x:v>Y</x:v>
      </x:c>
      <x:c r="M78" s="25" t="str">
        <x:v>N</x:v>
      </x:c>
      <x:c r="N78" s="25" t="str">
        <x:v>Y</x:v>
      </x:c>
      <x:c r="O78" s="25" t="str">
        <x:v>Y</x:v>
      </x:c>
      <x:c r="P78" s="25" t="str">
        <x:v>Exact</x:v>
      </x:c>
      <x:c r="Q78" s="25" t="str">
        <x:v>N</x:v>
      </x:c>
      <x:c r="R78" s="25" t="str">
        <x:v>N</x:v>
      </x:c>
      <x:c r="S78" s="25" t="str">
        <x:v>N</x:v>
      </x:c>
      <x:c r="T78" s="25" t="str">
        <x:v>N</x:v>
      </x:c>
      <x:c r="U78" s="25" t="str">
        <x:v>Y</x:v>
      </x:c>
      <x:c r="V78" s="25" t="str">
        <x:v>Y</x:v>
      </x:c>
      <x:c r="W78" s="25" t="str">
        <x:v>Y</x:v>
      </x:c>
      <x:c r="X78" s="25" t="str">
        <x:v>Y</x:v>
      </x:c>
      <x:c r="Y78" s="25" t="str">
        <x:v>Y</x:v>
      </x:c>
      <x:c r="Z78" s="25" t="str">
        <x:v>Y</x:v>
      </x:c>
      <x:c r="AA78" s="25" t="str">
        <x:v>N</x:v>
      </x:c>
      <x:c r="AB78" s="25" t="str">
        <x:v>N</x:v>
      </x:c>
      <x:c r="AC78" s="25" t="str">
        <x:v>N</x:v>
      </x:c>
      <x:c r="AD78" s="25" t="str">
        <x:v>Y</x:v>
      </x:c>
      <x:c r="AE78" s="25" t="str">
        <x:v>Y</x:v>
      </x:c>
      <x:c r="AF78" s="25" t="str">
        <x:v>Y</x:v>
      </x:c>
      <x:c r="AG78" s="25" t="str">
        <x:v>N/A</x:v>
      </x:c>
      <x:c r="AH78" s="25" t="str">
        <x:v>N/A</x:v>
      </x:c>
      <x:c r="AI78" s="25" t="str">
        <x:v>N/A</x:v>
      </x:c>
      <x:c r="AJ78" s="25" t="str">
        <x:v>N/A</x:v>
      </x:c>
      <x:c r="AK78" s="25" t="str">
        <x:v>N/A</x:v>
      </x:c>
      <x:c r="AL78" s="25" t="str">
        <x:v>N/A</x:v>
      </x:c>
      <x:c r="AM78" s="25" t="str">
        <x:v>N</x:v>
      </x:c>
      <x:c r="AN78" s="25" t="str">
        <x:v>Y</x:v>
      </x:c>
      <x:c r="AO78" s="25" t="str">
        <x:v>N</x:v>
      </x:c>
      <x:c r="AP78" s="25" t="str">
        <x:v>Y</x:v>
      </x:c>
      <x:c r="AQ78" s="25" t="str">
        <x:v>N</x:v>
      </x:c>
      <x:c r="AR78" s="25" t="str">
        <x:v>N</x:v>
      </x:c>
      <x:c r="AS78" s="25" t="str">
        <x:v>Y</x:v>
      </x:c>
      <x:c r="AT78" s="25" t="str">
        <x:v>N</x:v>
      </x:c>
      <x:c r="AU78" s="25" t="str">
        <x:v>Y</x:v>
      </x:c>
      <x:c r="AV78" s="25" t="str">
        <x:v>N</x:v>
      </x:c>
      <x:c r="AW78" s="25" t="str">
        <x:v>Y</x:v>
      </x:c>
      <x:c r="AX78" s="25" t="str">
        <x:v>N/A</x:v>
      </x:c>
    </x:row>
    <x:row r="79">
      <x:c r="A79" s="24" t="str">
        <x:v>075</x:v>
      </x:c>
      <x:c r="B79" s="25" t="str">
        <x:v>Non-surgical</x:v>
      </x:c>
      <x:c r="C79" s="25" t="str">
        <x:v>sagging skin</x:v>
      </x:c>
      <x:c r="D79" s="25" t="str">
        <x:v>Y</x:v>
      </x:c>
      <x:c r="E79" s="25" t="str">
        <x:v>N</x:v>
      </x:c>
      <x:c r="F79" s="25" t="str">
        <x:v>Y</x:v>
      </x:c>
      <x:c r="G79" s="25" t="str">
        <x:v>N</x:v>
      </x:c>
      <x:c r="H79" s="25" t="str">
        <x:v>N</x:v>
      </x:c>
      <x:c r="I79" s="25" t="str">
        <x:v>N</x:v>
      </x:c>
      <x:c r="J79" s="25" t="str">
        <x:v>N</x:v>
      </x:c>
      <x:c r="K79" s="25" t="str">
        <x:v>N</x:v>
      </x:c>
      <x:c r="L79" s="25" t="str">
        <x:v>N</x:v>
      </x:c>
      <x:c r="M79" s="25" t="str">
        <x:v>N</x:v>
      </x:c>
      <x:c r="N79" s="25" t="str">
        <x:v>Y</x:v>
      </x:c>
      <x:c r="O79" s="25" t="str">
        <x:v>N</x:v>
      </x:c>
      <x:c r="P79" s="25" t="str">
        <x:v>Exact</x:v>
      </x:c>
      <x:c r="Q79" s="25" t="str">
        <x:v>Y</x:v>
      </x:c>
      <x:c r="R79" s="25" t="str">
        <x:v>N</x:v>
      </x:c>
      <x:c r="S79" s="25" t="str">
        <x:v>N</x:v>
      </x:c>
      <x:c r="T79" s="25" t="str">
        <x:v>Y</x:v>
      </x:c>
      <x:c r="U79" s="25" t="str">
        <x:v>Y</x:v>
      </x:c>
      <x:c r="V79" s="25" t="str">
        <x:v>N</x:v>
      </x:c>
      <x:c r="W79" s="25" t="str">
        <x:v>N</x:v>
      </x:c>
      <x:c r="X79" s="25" t="str">
        <x:v>Y</x:v>
      </x:c>
      <x:c r="Y79" s="25" t="str">
        <x:v>N</x:v>
      </x:c>
      <x:c r="Z79" s="25" t="str">
        <x:v>N</x:v>
      </x:c>
      <x:c r="AA79" s="25" t="str">
        <x:v>N</x:v>
      </x:c>
      <x:c r="AB79" s="25" t="str">
        <x:v>N</x:v>
      </x:c>
      <x:c r="AC79" s="25" t="str">
        <x:v>Y</x:v>
      </x:c>
      <x:c r="AD79" s="25" t="str">
        <x:v>Y</x:v>
      </x:c>
      <x:c r="AE79" s="25" t="str">
        <x:v>N</x:v>
      </x:c>
      <x:c r="AF79" s="25" t="str">
        <x:v>N</x:v>
      </x:c>
      <x:c r="AG79" s="25" t="str">
        <x:v>N/A</x:v>
      </x:c>
      <x:c r="AH79" s="25" t="str">
        <x:v>N/A</x:v>
      </x:c>
      <x:c r="AI79" s="25" t="str">
        <x:v>N/A</x:v>
      </x:c>
      <x:c r="AJ79" s="25" t="str">
        <x:v>N/A</x:v>
      </x:c>
      <x:c r="AK79" s="25" t="str">
        <x:v>N/A</x:v>
      </x:c>
      <x:c r="AL79" s="25" t="str">
        <x:v>N/A</x:v>
      </x:c>
      <x:c r="AM79" s="25" t="str">
        <x:v>N</x:v>
      </x:c>
      <x:c r="AN79" s="25" t="str">
        <x:v>Y</x:v>
      </x:c>
      <x:c r="AO79" s="25" t="str">
        <x:v>N</x:v>
      </x:c>
      <x:c r="AP79" s="25" t="str">
        <x:v>N</x:v>
      </x:c>
      <x:c r="AQ79" s="25" t="str">
        <x:v>Y</x:v>
      </x:c>
      <x:c r="AR79" s="25" t="str">
        <x:v>N</x:v>
      </x:c>
      <x:c r="AS79" s="25" t="str">
        <x:v>Y</x:v>
      </x:c>
      <x:c r="AT79" s="25" t="str">
        <x:v>N</x:v>
      </x:c>
      <x:c r="AU79" s="25" t="str">
        <x:v>N</x:v>
      </x:c>
      <x:c r="AV79" s="25" t="str">
        <x:v>N</x:v>
      </x:c>
      <x:c r="AW79" s="25" t="str">
        <x:v>N</x:v>
      </x:c>
      <x:c r="AX79" s="25" t="str">
        <x:v>N/A</x:v>
      </x:c>
    </x:row>
    <x:row r="80">
      <x:c r="A80" s="24" t="str">
        <x:v>076</x:v>
      </x:c>
      <x:c r="B80" s="25" t="str">
        <x:v>Non-surgical</x:v>
      </x:c>
      <x:c r="C80" s="25" t="str">
        <x:v>wrinkles</x:v>
      </x:c>
      <x:c r="D80" s="25" t="str">
        <x:v>Y</x:v>
      </x:c>
      <x:c r="E80" s="25" t="str">
        <x:v>Y</x:v>
      </x:c>
      <x:c r="F80" s="25" t="str">
        <x:v>Y</x:v>
      </x:c>
      <x:c r="G80" s="25" t="str">
        <x:v>N</x:v>
      </x:c>
      <x:c r="H80" s="25" t="str">
        <x:v>N</x:v>
      </x:c>
      <x:c r="I80" s="25" t="str">
        <x:v>N</x:v>
      </x:c>
      <x:c r="J80" s="25" t="str">
        <x:v>N</x:v>
      </x:c>
      <x:c r="K80" s="25" t="str">
        <x:v>N</x:v>
      </x:c>
      <x:c r="L80" s="25" t="str">
        <x:v>N</x:v>
      </x:c>
      <x:c r="M80" s="25" t="str">
        <x:v>N</x:v>
      </x:c>
      <x:c r="N80" s="25" t="str">
        <x:v>N</x:v>
      </x:c>
      <x:c r="O80" s="25" t="str">
        <x:v>Y</x:v>
      </x:c>
      <x:c r="P80" s="25" t="str">
        <x:v>Exact</x:v>
      </x:c>
      <x:c r="Q80" s="25" t="str">
        <x:v>N</x:v>
      </x:c>
      <x:c r="R80" s="25" t="str">
        <x:v>N</x:v>
      </x:c>
      <x:c r="S80" s="25" t="str">
        <x:v>N</x:v>
      </x:c>
      <x:c r="T80" s="25" t="str">
        <x:v>Y</x:v>
      </x:c>
      <x:c r="U80" s="25" t="str">
        <x:v>Y</x:v>
      </x:c>
      <x:c r="V80" s="25" t="str">
        <x:v>N</x:v>
      </x:c>
      <x:c r="W80" s="25" t="str">
        <x:v>N</x:v>
      </x:c>
      <x:c r="X80" s="25" t="str">
        <x:v>Y</x:v>
      </x:c>
      <x:c r="Y80" s="25" t="str">
        <x:v>N</x:v>
      </x:c>
      <x:c r="Z80" s="25" t="str">
        <x:v>N</x:v>
      </x:c>
      <x:c r="AA80" s="25" t="str">
        <x:v>N</x:v>
      </x:c>
      <x:c r="AB80" s="25" t="str">
        <x:v>N</x:v>
      </x:c>
      <x:c r="AC80" s="25" t="str">
        <x:v>N</x:v>
      </x:c>
      <x:c r="AD80" s="25" t="str">
        <x:v>N</x:v>
      </x:c>
      <x:c r="AE80" s="25" t="str">
        <x:v>Y</x:v>
      </x:c>
      <x:c r="AF80" s="25" t="str">
        <x:v>N</x:v>
      </x:c>
      <x:c r="AG80" s="25" t="str">
        <x:v>N/A</x:v>
      </x:c>
      <x:c r="AH80" s="25" t="str">
        <x:v>N/A</x:v>
      </x:c>
      <x:c r="AI80" s="25" t="str">
        <x:v>N/A</x:v>
      </x:c>
      <x:c r="AJ80" s="25" t="str">
        <x:v>N/A</x:v>
      </x:c>
      <x:c r="AK80" s="25" t="str">
        <x:v>N/A</x:v>
      </x:c>
      <x:c r="AL80" s="25" t="str">
        <x:v>N/A</x:v>
      </x:c>
      <x:c r="AM80" s="25" t="str">
        <x:v>N</x:v>
      </x:c>
      <x:c r="AN80" s="25" t="str">
        <x:v>N</x:v>
      </x:c>
      <x:c r="AO80" s="25" t="str">
        <x:v>N</x:v>
      </x:c>
      <x:c r="AP80" s="25" t="str">
        <x:v>N</x:v>
      </x:c>
      <x:c r="AQ80" s="25" t="str">
        <x:v>N</x:v>
      </x:c>
      <x:c r="AR80" s="25" t="str">
        <x:v>N</x:v>
      </x:c>
      <x:c r="AS80" s="25" t="str">
        <x:v>N</x:v>
      </x:c>
      <x:c r="AT80" s="25" t="str">
        <x:v>N</x:v>
      </x:c>
      <x:c r="AU80" s="25" t="str">
        <x:v>N</x:v>
      </x:c>
      <x:c r="AV80" s="25" t="str">
        <x:v>Y</x:v>
      </x:c>
      <x:c r="AW80" s="25" t="str">
        <x:v>N</x:v>
      </x:c>
      <x:c r="AX80" s="25" t="str">
        <x:v>N/A</x:v>
      </x:c>
    </x:row>
    <x:row r="81">
      <x:c r="A81" s="24" t="str">
        <x:v>077</x:v>
      </x:c>
      <x:c r="B81" s="25" t="str">
        <x:v>Surgical</x:v>
      </x:c>
      <x:c r="C81" s="25" t="str">
        <x:v>blepharoplasty</x:v>
      </x:c>
      <x:c r="D81" s="25" t="str">
        <x:v>Y</x:v>
      </x:c>
      <x:c r="E81" s="25" t="str">
        <x:v>Y</x:v>
      </x:c>
      <x:c r="F81" s="25" t="str">
        <x:v>Y</x:v>
      </x:c>
      <x:c r="G81" s="25" t="str">
        <x:v>N</x:v>
      </x:c>
      <x:c r="H81" s="25" t="str">
        <x:v>Y</x:v>
      </x:c>
      <x:c r="I81" s="25" t="str">
        <x:v>Y</x:v>
      </x:c>
      <x:c r="J81" s="25" t="str">
        <x:v>Y</x:v>
      </x:c>
      <x:c r="K81" s="25" t="str">
        <x:v>Y</x:v>
      </x:c>
      <x:c r="L81" s="25" t="str">
        <x:v>Y</x:v>
      </x:c>
      <x:c r="M81" s="25" t="str">
        <x:v>Y</x:v>
      </x:c>
      <x:c r="N81" s="25" t="str">
        <x:v>N</x:v>
      </x:c>
      <x:c r="O81" s="25" t="str">
        <x:v>N</x:v>
      </x:c>
      <x:c r="P81" s="25" t="str">
        <x:v>N/A</x:v>
      </x:c>
      <x:c r="Q81" s="25" t="str">
        <x:v>N</x:v>
      </x:c>
      <x:c r="R81" s="25" t="str">
        <x:v>N</x:v>
      </x:c>
      <x:c r="S81" s="25" t="str">
        <x:v>N</x:v>
      </x:c>
      <x:c r="T81" s="25" t="str">
        <x:v>Y</x:v>
      </x:c>
      <x:c r="U81" s="25" t="str">
        <x:v>Y</x:v>
      </x:c>
      <x:c r="V81" s="25" t="str">
        <x:v>Y</x:v>
      </x:c>
      <x:c r="W81" s="25" t="str">
        <x:v>N</x:v>
      </x:c>
      <x:c r="X81" s="25" t="str">
        <x:v>Y</x:v>
      </x:c>
      <x:c r="Y81" s="25" t="str">
        <x:v>N</x:v>
      </x:c>
      <x:c r="Z81" s="25" t="str">
        <x:v>N</x:v>
      </x:c>
      <x:c r="AA81" s="25" t="str">
        <x:v>N</x:v>
      </x:c>
      <x:c r="AB81" s="25" t="str">
        <x:v>N</x:v>
      </x:c>
      <x:c r="AC81" s="25" t="str">
        <x:v>N</x:v>
      </x:c>
      <x:c r="AD81" s="25" t="str">
        <x:v>Y</x:v>
      </x:c>
      <x:c r="AE81" s="25" t="str">
        <x:v>N</x:v>
      </x:c>
      <x:c r="AF81" s="25" t="str">
        <x:v>Y</x:v>
      </x:c>
      <x:c r="AG81" s="25" t="str">
        <x:v>N/A</x:v>
      </x:c>
      <x:c r="AH81" s="25" t="str">
        <x:v>N/A</x:v>
      </x:c>
      <x:c r="AI81" s="25" t="str">
        <x:v>N/A</x:v>
      </x:c>
      <x:c r="AJ81" s="25" t="str">
        <x:v>N/A</x:v>
      </x:c>
      <x:c r="AK81" s="25" t="str">
        <x:v>N/A</x:v>
      </x:c>
      <x:c r="AL81" s="25" t="str">
        <x:v>N/A</x:v>
      </x:c>
      <x:c r="AM81" s="25" t="str">
        <x:v>N</x:v>
      </x:c>
      <x:c r="AN81" s="25" t="str">
        <x:v>N</x:v>
      </x:c>
      <x:c r="AO81" s="25" t="str">
        <x:v>N</x:v>
      </x:c>
      <x:c r="AP81" s="25" t="str">
        <x:v>N</x:v>
      </x:c>
      <x:c r="AQ81" s="25" t="str">
        <x:v>N</x:v>
      </x:c>
      <x:c r="AR81" s="25" t="str">
        <x:v>N</x:v>
      </x:c>
      <x:c r="AS81" s="25" t="str">
        <x:v>N</x:v>
      </x:c>
      <x:c r="AT81" s="25" t="str">
        <x:v>N</x:v>
      </x:c>
      <x:c r="AU81" s="25" t="str">
        <x:v>N</x:v>
      </x:c>
      <x:c r="AV81" s="25" t="str">
        <x:v>N</x:v>
      </x:c>
      <x:c r="AW81" s="25" t="str">
        <x:v>N</x:v>
      </x:c>
      <x:c r="AX81" s="25" t="str">
        <x:v>N/A</x:v>
      </x:c>
    </x:row>
    <x:row r="82">
      <x:c r="A82" s="24" t="str">
        <x:v>078</x:v>
      </x:c>
      <x:c r="B82" s="25" t="str">
        <x:v>Non-surgical</x:v>
      </x:c>
      <x:c r="C82" s="25" t="str">
        <x:v>sagging skin</x:v>
      </x:c>
      <x:c r="D82" s="25" t="str">
        <x:v>Y</x:v>
      </x:c>
      <x:c r="E82" s="25" t="str">
        <x:v>Y</x:v>
      </x:c>
      <x:c r="F82" s="25" t="str">
        <x:v>Y</x:v>
      </x:c>
      <x:c r="G82" s="25" t="str">
        <x:v>Y</x:v>
      </x:c>
      <x:c r="H82" s="25" t="str">
        <x:v>N</x:v>
      </x:c>
      <x:c r="I82" s="25" t="str">
        <x:v>N</x:v>
      </x:c>
      <x:c r="J82" s="25" t="str">
        <x:v>N</x:v>
      </x:c>
      <x:c r="K82" s="25" t="str">
        <x:v>N</x:v>
      </x:c>
      <x:c r="L82" s="25" t="str">
        <x:v>N</x:v>
      </x:c>
      <x:c r="M82" s="25" t="str">
        <x:v>N</x:v>
      </x:c>
      <x:c r="N82" s="25" t="str">
        <x:v>N</x:v>
      </x:c>
      <x:c r="O82" s="25" t="str">
        <x:v>Y</x:v>
      </x:c>
      <x:c r="P82" s="25" t="str">
        <x:v>Exact</x:v>
      </x:c>
      <x:c r="Q82" s="25" t="str">
        <x:v>N</x:v>
      </x:c>
      <x:c r="R82" s="25" t="str">
        <x:v>Y</x:v>
      </x:c>
      <x:c r="S82" s="25" t="str">
        <x:v>N</x:v>
      </x:c>
      <x:c r="T82" s="25" t="str">
        <x:v>Y</x:v>
      </x:c>
      <x:c r="U82" s="25" t="str">
        <x:v>Y</x:v>
      </x:c>
      <x:c r="V82" s="25" t="str">
        <x:v>N</x:v>
      </x:c>
      <x:c r="W82" s="25" t="str">
        <x:v>Y</x:v>
      </x:c>
      <x:c r="X82" s="25" t="str">
        <x:v>Y</x:v>
      </x:c>
      <x:c r="Y82" s="25" t="str">
        <x:v>N</x:v>
      </x:c>
      <x:c r="Z82" s="25" t="str">
        <x:v>N</x:v>
      </x:c>
      <x:c r="AA82" s="25" t="str">
        <x:v>N</x:v>
      </x:c>
      <x:c r="AB82" s="25" t="str">
        <x:v>N</x:v>
      </x:c>
      <x:c r="AC82" s="25" t="str">
        <x:v>N</x:v>
      </x:c>
      <x:c r="AD82" s="25" t="str">
        <x:v>Y</x:v>
      </x:c>
      <x:c r="AE82" s="25" t="str">
        <x:v>N</x:v>
      </x:c>
      <x:c r="AF82" s="25" t="str">
        <x:v>N</x:v>
      </x:c>
      <x:c r="AG82" s="25" t="str">
        <x:v>N/A</x:v>
      </x:c>
      <x:c r="AH82" s="25" t="str">
        <x:v>N/A</x:v>
      </x:c>
      <x:c r="AI82" s="25" t="str">
        <x:v>N/A</x:v>
      </x:c>
      <x:c r="AJ82" s="25" t="str">
        <x:v>N/A</x:v>
      </x:c>
      <x:c r="AK82" s="25" t="str">
        <x:v>N/A</x:v>
      </x:c>
      <x:c r="AL82" s="25" t="str">
        <x:v>N/A</x:v>
      </x:c>
      <x:c r="AM82" s="25" t="str">
        <x:v>N</x:v>
      </x:c>
      <x:c r="AN82" s="25" t="str">
        <x:v>Y</x:v>
      </x:c>
      <x:c r="AO82" s="25" t="str">
        <x:v>N</x:v>
      </x:c>
      <x:c r="AP82" s="25" t="str">
        <x:v>N</x:v>
      </x:c>
      <x:c r="AQ82" s="25" t="str">
        <x:v>N</x:v>
      </x:c>
      <x:c r="AR82" s="25" t="str">
        <x:v>N</x:v>
      </x:c>
      <x:c r="AS82" s="25" t="str">
        <x:v>Y</x:v>
      </x:c>
      <x:c r="AT82" s="25" t="str">
        <x:v>N</x:v>
      </x:c>
      <x:c r="AU82" s="25" t="str">
        <x:v>N</x:v>
      </x:c>
      <x:c r="AV82" s="25" t="str">
        <x:v>N</x:v>
      </x:c>
      <x:c r="AW82" s="25" t="str">
        <x:v>N</x:v>
      </x:c>
      <x:c r="AX82" s="25" t="str">
        <x:v>N/A</x:v>
      </x:c>
    </x:row>
    <x:row r="83">
      <x:c r="A83" s="24" t="str">
        <x:v>079</x:v>
      </x:c>
      <x:c r="B83" s="25" t="str">
        <x:v>Non-surgical</x:v>
      </x:c>
      <x:c r="C83" s="25" t="str">
        <x:v>facial ageing</x:v>
      </x:c>
      <x:c r="D83" s="25" t="str">
        <x:v>Y</x:v>
      </x:c>
      <x:c r="E83" s="25" t="str">
        <x:v>Y</x:v>
      </x:c>
      <x:c r="F83" s="25" t="str">
        <x:v>N</x:v>
      </x:c>
      <x:c r="G83" s="25" t="str">
        <x:v>N</x:v>
      </x:c>
      <x:c r="H83" s="25" t="str">
        <x:v>N</x:v>
      </x:c>
      <x:c r="I83" s="25" t="str">
        <x:v>Y</x:v>
      </x:c>
      <x:c r="J83" s="25" t="str">
        <x:v>Y</x:v>
      </x:c>
      <x:c r="K83" s="25" t="str">
        <x:v>Y</x:v>
      </x:c>
      <x:c r="L83" s="25" t="str">
        <x:v>Y</x:v>
      </x:c>
      <x:c r="M83" s="25" t="str">
        <x:v>N</x:v>
      </x:c>
      <x:c r="N83" s="25" t="str">
        <x:v>N</x:v>
      </x:c>
      <x:c r="O83" s="25" t="str">
        <x:v>Y</x:v>
      </x:c>
      <x:c r="P83" s="25" t="str">
        <x:v>Exact</x:v>
      </x:c>
      <x:c r="Q83" s="25" t="str">
        <x:v>N</x:v>
      </x:c>
      <x:c r="R83" s="25" t="str">
        <x:v>N</x:v>
      </x:c>
      <x:c r="S83" s="25" t="str">
        <x:v>N</x:v>
      </x:c>
      <x:c r="T83" s="25" t="str">
        <x:v>Y</x:v>
      </x:c>
      <x:c r="U83" s="25" t="str">
        <x:v>Y</x:v>
      </x:c>
      <x:c r="V83" s="25" t="str">
        <x:v>N</x:v>
      </x:c>
      <x:c r="W83" s="25" t="str">
        <x:v>N</x:v>
      </x:c>
      <x:c r="X83" s="25" t="str">
        <x:v>N</x:v>
      </x:c>
      <x:c r="Y83" s="25" t="str">
        <x:v>N</x:v>
      </x:c>
      <x:c r="Z83" s="25" t="str">
        <x:v>N</x:v>
      </x:c>
      <x:c r="AA83" s="25" t="str">
        <x:v>N</x:v>
      </x:c>
      <x:c r="AB83" s="25" t="str">
        <x:v>N</x:v>
      </x:c>
      <x:c r="AC83" s="25" t="str">
        <x:v>N</x:v>
      </x:c>
      <x:c r="AD83" s="25" t="str">
        <x:v>Y</x:v>
      </x:c>
      <x:c r="AE83" s="25" t="str">
        <x:v>N</x:v>
      </x:c>
      <x:c r="AF83" s="25" t="str">
        <x:v>Y</x:v>
      </x:c>
      <x:c r="AG83" s="25" t="str">
        <x:v>N/A</x:v>
      </x:c>
      <x:c r="AH83" s="25" t="str">
        <x:v>N/A</x:v>
      </x:c>
      <x:c r="AI83" s="25" t="str">
        <x:v>N/A</x:v>
      </x:c>
      <x:c r="AJ83" s="25" t="str">
        <x:v>N/A</x:v>
      </x:c>
      <x:c r="AK83" s="25" t="str">
        <x:v>N/A</x:v>
      </x:c>
      <x:c r="AL83" s="25" t="str">
        <x:v>N/A</x:v>
      </x:c>
      <x:c r="AM83" s="25" t="str">
        <x:v>N</x:v>
      </x:c>
      <x:c r="AN83" s="25" t="str">
        <x:v>N</x:v>
      </x:c>
      <x:c r="AO83" s="25" t="str">
        <x:v>N</x:v>
      </x:c>
      <x:c r="AP83" s="25" t="str">
        <x:v>N</x:v>
      </x:c>
      <x:c r="AQ83" s="25" t="str">
        <x:v>N</x:v>
      </x:c>
      <x:c r="AR83" s="25" t="str">
        <x:v>Y</x:v>
      </x:c>
      <x:c r="AS83" s="25" t="str">
        <x:v>N</x:v>
      </x:c>
      <x:c r="AT83" s="25" t="str">
        <x:v>N</x:v>
      </x:c>
      <x:c r="AU83" s="25" t="str">
        <x:v>N</x:v>
      </x:c>
      <x:c r="AV83" s="25" t="str">
        <x:v>N</x:v>
      </x:c>
      <x:c r="AW83" s="25" t="str">
        <x:v>Y</x:v>
      </x:c>
      <x:c r="AX83" s="25" t="str">
        <x:v>N/A</x:v>
      </x:c>
    </x:row>
    <x:row r="84">
      <x:c r="A84" s="24" t="str">
        <x:v>080</x:v>
      </x:c>
      <x:c r="B84" s="25" t="str">
        <x:v>Surgical</x:v>
      </x:c>
      <x:c r="C84" s="25" t="str">
        <x:v>breast</x:v>
      </x:c>
      <x:c r="D84" s="25" t="str">
        <x:v>Y</x:v>
      </x:c>
      <x:c r="E84" s="25" t="str">
        <x:v>Y</x:v>
      </x:c>
      <x:c r="F84" s="25" t="str">
        <x:v>Y</x:v>
      </x:c>
      <x:c r="G84" s="25" t="str">
        <x:v>N</x:v>
      </x:c>
      <x:c r="H84" s="25" t="str">
        <x:v>Y</x:v>
      </x:c>
      <x:c r="I84" s="25" t="str">
        <x:v>Y</x:v>
      </x:c>
      <x:c r="J84" s="25" t="str">
        <x:v>Y</x:v>
      </x:c>
      <x:c r="K84" s="25" t="str">
        <x:v>Y</x:v>
      </x:c>
      <x:c r="L84" s="25" t="str">
        <x:v>N</x:v>
      </x:c>
      <x:c r="M84" s="25" t="str">
        <x:v>N</x:v>
      </x:c>
      <x:c r="N84" s="25" t="str">
        <x:v>N</x:v>
      </x:c>
      <x:c r="O84" s="25" t="str">
        <x:v>N</x:v>
      </x:c>
      <x:c r="P84" s="25" t="str">
        <x:v>N/A</x:v>
      </x:c>
      <x:c r="Q84" s="25" t="str">
        <x:v>N</x:v>
      </x:c>
      <x:c r="R84" s="25" t="str">
        <x:v>N</x:v>
      </x:c>
      <x:c r="S84" s="25" t="str">
        <x:v>N</x:v>
      </x:c>
      <x:c r="T84" s="25" t="str">
        <x:v>Y</x:v>
      </x:c>
      <x:c r="U84" s="25" t="str">
        <x:v>Y</x:v>
      </x:c>
      <x:c r="V84" s="25" t="str">
        <x:v>Y</x:v>
      </x:c>
      <x:c r="W84" s="25" t="str">
        <x:v>N</x:v>
      </x:c>
      <x:c r="X84" s="25" t="str">
        <x:v>Y</x:v>
      </x:c>
      <x:c r="Y84" s="25" t="str">
        <x:v>N</x:v>
      </x:c>
      <x:c r="Z84" s="25" t="str">
        <x:v>N</x:v>
      </x:c>
      <x:c r="AA84" s="25" t="str">
        <x:v>N</x:v>
      </x:c>
      <x:c r="AB84" s="25" t="str">
        <x:v>N</x:v>
      </x:c>
      <x:c r="AC84" s="25" t="str">
        <x:v>N</x:v>
      </x:c>
      <x:c r="AD84" s="25" t="str">
        <x:v>Y</x:v>
      </x:c>
      <x:c r="AE84" s="25" t="str">
        <x:v>N</x:v>
      </x:c>
      <x:c r="AF84" s="25" t="str">
        <x:v>Y</x:v>
      </x:c>
      <x:c r="AG84" s="25" t="str">
        <x:v>N/A</x:v>
      </x:c>
      <x:c r="AH84" s="25" t="str">
        <x:v>N/A</x:v>
      </x:c>
      <x:c r="AI84" s="25" t="str">
        <x:v>N/A</x:v>
      </x:c>
      <x:c r="AJ84" s="25" t="str">
        <x:v>N/A</x:v>
      </x:c>
      <x:c r="AK84" s="25" t="str">
        <x:v>N/A</x:v>
      </x:c>
      <x:c r="AL84" s="25" t="str">
        <x:v>N/A</x:v>
      </x:c>
      <x:c r="AM84" s="25" t="str">
        <x:v>N</x:v>
      </x:c>
      <x:c r="AN84" s="25" t="str">
        <x:v>N</x:v>
      </x:c>
      <x:c r="AO84" s="25" t="str">
        <x:v>N</x:v>
      </x:c>
      <x:c r="AP84" s="25" t="str">
        <x:v>N</x:v>
      </x:c>
      <x:c r="AQ84" s="25" t="str">
        <x:v>N</x:v>
      </x:c>
      <x:c r="AR84" s="25" t="str">
        <x:v>Y</x:v>
      </x:c>
      <x:c r="AS84" s="25" t="str">
        <x:v>N</x:v>
      </x:c>
      <x:c r="AT84" s="25" t="str">
        <x:v>N</x:v>
      </x:c>
      <x:c r="AU84" s="25" t="str">
        <x:v>N</x:v>
      </x:c>
      <x:c r="AV84" s="25" t="str">
        <x:v>N</x:v>
      </x:c>
      <x:c r="AW84" s="25" t="str">
        <x:v>N</x:v>
      </x:c>
      <x:c r="AX84" s="25" t="str">
        <x:v>N/A</x:v>
      </x:c>
    </x:row>
    <x:row r="85">
      <x:c r="A85" s="24" t="str">
        <x:v>081</x:v>
      </x:c>
      <x:c r="B85" s="25" t="str">
        <x:v>Non-surgical</x:v>
      </x:c>
      <x:c r="C85" s="25" t="str">
        <x:v>wrinkles</x:v>
      </x:c>
      <x:c r="D85" s="25" t="str">
        <x:v>Y</x:v>
      </x:c>
      <x:c r="E85" s="25" t="str">
        <x:v>Y</x:v>
      </x:c>
      <x:c r="F85" s="25" t="str">
        <x:v>Y</x:v>
      </x:c>
      <x:c r="G85" s="25" t="str">
        <x:v>Y</x:v>
      </x:c>
      <x:c r="H85" s="25" t="str">
        <x:v>N</x:v>
      </x:c>
      <x:c r="I85" s="25" t="str">
        <x:v>Y</x:v>
      </x:c>
      <x:c r="J85" s="25" t="str">
        <x:v>Y</x:v>
      </x:c>
      <x:c r="K85" s="25" t="str">
        <x:v>Y</x:v>
      </x:c>
      <x:c r="L85" s="25" t="str">
        <x:v>Y</x:v>
      </x:c>
      <x:c r="M85" s="25" t="str">
        <x:v>Y</x:v>
      </x:c>
      <x:c r="N85" s="25" t="str">
        <x:v>N</x:v>
      </x:c>
      <x:c r="O85" s="25" t="str">
        <x:v>Y</x:v>
      </x:c>
      <x:c r="P85" s="25" t="str">
        <x:v>Exact</x:v>
      </x:c>
      <x:c r="Q85" s="25" t="str">
        <x:v>N</x:v>
      </x:c>
      <x:c r="R85" s="25" t="str">
        <x:v>N</x:v>
      </x:c>
      <x:c r="S85" s="25" t="str">
        <x:v>N</x:v>
      </x:c>
      <x:c r="T85" s="25" t="str">
        <x:v>N</x:v>
      </x:c>
      <x:c r="U85" s="25" t="str">
        <x:v>Y</x:v>
      </x:c>
      <x:c r="V85" s="25" t="str">
        <x:v>N</x:v>
      </x:c>
      <x:c r="W85" s="25" t="str">
        <x:v>N</x:v>
      </x:c>
      <x:c r="X85" s="25" t="str">
        <x:v>Y</x:v>
      </x:c>
      <x:c r="Y85" s="25" t="str">
        <x:v>N</x:v>
      </x:c>
      <x:c r="Z85" s="25" t="str">
        <x:v>N</x:v>
      </x:c>
      <x:c r="AA85" s="25" t="str">
        <x:v>N</x:v>
      </x:c>
      <x:c r="AB85" s="25" t="str">
        <x:v>N</x:v>
      </x:c>
      <x:c r="AC85" s="25" t="str">
        <x:v>N</x:v>
      </x:c>
      <x:c r="AD85" s="25" t="str">
        <x:v>Y</x:v>
      </x:c>
      <x:c r="AE85" s="25" t="str">
        <x:v>Y</x:v>
      </x:c>
      <x:c r="AF85" s="25" t="str">
        <x:v>Y</x:v>
      </x:c>
      <x:c r="AG85" s="25" t="str">
        <x:v>N/A</x:v>
      </x:c>
      <x:c r="AH85" s="25" t="str">
        <x:v>N/A</x:v>
      </x:c>
      <x:c r="AI85" s="25" t="str">
        <x:v>N/A</x:v>
      </x:c>
      <x:c r="AJ85" s="25" t="str">
        <x:v>N/A</x:v>
      </x:c>
      <x:c r="AK85" s="25" t="str">
        <x:v>N/A</x:v>
      </x:c>
      <x:c r="AL85" s="25" t="str">
        <x:v>N/A</x:v>
      </x:c>
      <x:c r="AM85" s="25" t="str">
        <x:v>N</x:v>
      </x:c>
      <x:c r="AN85" s="25" t="str">
        <x:v>N</x:v>
      </x:c>
      <x:c r="AO85" s="25" t="str">
        <x:v>N</x:v>
      </x:c>
      <x:c r="AP85" s="25" t="str">
        <x:v>N</x:v>
      </x:c>
      <x:c r="AQ85" s="25" t="str">
        <x:v>N</x:v>
      </x:c>
      <x:c r="AR85" s="25" t="str">
        <x:v>Y</x:v>
      </x:c>
      <x:c r="AS85" s="25" t="str">
        <x:v>N</x:v>
      </x:c>
      <x:c r="AT85" s="25" t="str">
        <x:v>N</x:v>
      </x:c>
      <x:c r="AU85" s="25" t="str">
        <x:v>N</x:v>
      </x:c>
      <x:c r="AV85" s="25" t="str">
        <x:v>N</x:v>
      </x:c>
      <x:c r="AW85" s="25" t="str">
        <x:v>N</x:v>
      </x:c>
      <x:c r="AX85" s="25" t="str">
        <x:v>N/A</x:v>
      </x:c>
    </x:row>
    <x:row r="86">
      <x:c r="A86" s="24" t="str">
        <x:v>082</x:v>
      </x:c>
      <x:c r="B86" s="25" t="str">
        <x:v>Non-surgical</x:v>
      </x:c>
      <x:c r="C86" s="25" t="str">
        <x:v>facial ageing</x:v>
      </x:c>
      <x:c r="D86" s="25" t="str">
        <x:v>Y</x:v>
      </x:c>
      <x:c r="E86" s="25" t="str">
        <x:v>Y</x:v>
      </x:c>
      <x:c r="F86" s="25" t="str">
        <x:v>Y</x:v>
      </x:c>
      <x:c r="G86" s="25" t="str">
        <x:v>N</x:v>
      </x:c>
      <x:c r="H86" s="25" t="str">
        <x:v>N</x:v>
      </x:c>
      <x:c r="I86" s="25" t="str">
        <x:v>N</x:v>
      </x:c>
      <x:c r="J86" s="25" t="str">
        <x:v>N</x:v>
      </x:c>
      <x:c r="K86" s="25" t="str">
        <x:v>N</x:v>
      </x:c>
      <x:c r="L86" s="25" t="str">
        <x:v>N</x:v>
      </x:c>
      <x:c r="M86" s="25" t="str">
        <x:v>N</x:v>
      </x:c>
      <x:c r="N86" s="25" t="str">
        <x:v>Y</x:v>
      </x:c>
      <x:c r="O86" s="25" t="str">
        <x:v>Y</x:v>
      </x:c>
      <x:c r="P86" s="25" t="str">
        <x:v>Exact</x:v>
      </x:c>
      <x:c r="Q86" s="25" t="str">
        <x:v>N</x:v>
      </x:c>
      <x:c r="R86" s="25" t="str">
        <x:v>N</x:v>
      </x:c>
      <x:c r="S86" s="25" t="str">
        <x:v>N</x:v>
      </x:c>
      <x:c r="T86" s="25" t="str">
        <x:v>Y</x:v>
      </x:c>
      <x:c r="U86" s="25" t="str">
        <x:v>Y</x:v>
      </x:c>
      <x:c r="V86" s="25" t="str">
        <x:v>Y</x:v>
      </x:c>
      <x:c r="W86" s="25" t="str">
        <x:v>N</x:v>
      </x:c>
      <x:c r="X86" s="25" t="str">
        <x:v>Y</x:v>
      </x:c>
      <x:c r="Y86" s="25" t="str">
        <x:v>N</x:v>
      </x:c>
      <x:c r="Z86" s="25" t="str">
        <x:v>N</x:v>
      </x:c>
      <x:c r="AA86" s="25" t="str">
        <x:v>N</x:v>
      </x:c>
      <x:c r="AB86" s="25" t="str">
        <x:v>Y</x:v>
      </x:c>
      <x:c r="AC86" s="25" t="str">
        <x:v>N</x:v>
      </x:c>
      <x:c r="AD86" s="25" t="str">
        <x:v>N</x:v>
      </x:c>
      <x:c r="AE86" s="25" t="str">
        <x:v>Y</x:v>
      </x:c>
      <x:c r="AF86" s="25" t="str">
        <x:v>Y</x:v>
      </x:c>
      <x:c r="AG86" s="25" t="str">
        <x:v>N</x:v>
      </x:c>
      <x:c r="AH86" s="25" t="str">
        <x:v>N</x:v>
      </x:c>
      <x:c r="AI86" s="25" t="str">
        <x:v>N</x:v>
      </x:c>
      <x:c r="AJ86" s="25" t="str">
        <x:v>Y</x:v>
      </x:c>
      <x:c r="AK86" s="25" t="str">
        <x:v>N/A</x:v>
      </x:c>
      <x:c r="AL86" s="25" t="str">
        <x:v>N/A</x:v>
      </x:c>
      <x:c r="AM86" s="25" t="str">
        <x:v>Y</x:v>
      </x:c>
      <x:c r="AN86" s="25" t="str">
        <x:v>N</x:v>
      </x:c>
      <x:c r="AO86" s="25" t="str">
        <x:v>Y</x:v>
      </x:c>
      <x:c r="AP86" s="25" t="str">
        <x:v>N</x:v>
      </x:c>
      <x:c r="AQ86" s="25" t="str">
        <x:v>N</x:v>
      </x:c>
      <x:c r="AR86" s="25" t="str">
        <x:v>Y</x:v>
      </x:c>
      <x:c r="AS86" s="25" t="str">
        <x:v>N</x:v>
      </x:c>
      <x:c r="AT86" s="25" t="str">
        <x:v>N</x:v>
      </x:c>
      <x:c r="AU86" s="25" t="str">
        <x:v>N</x:v>
      </x:c>
      <x:c r="AV86" s="25" t="str">
        <x:v>Y</x:v>
      </x:c>
      <x:c r="AW86" s="25" t="str">
        <x:v>N</x:v>
      </x:c>
      <x:c r="AX86" s="25" t="str">
        <x:v>N</x:v>
      </x:c>
    </x:row>
    <x:row r="87">
      <x:c r="A87" s="24" t="str">
        <x:v>083</x:v>
      </x:c>
      <x:c r="B87" s="25" t="str">
        <x:v>Surgical</x:v>
      </x:c>
      <x:c r="C87" s="25" t="str">
        <x:v>rhinoplasty</x:v>
      </x:c>
      <x:c r="D87" s="25" t="str">
        <x:v>Y</x:v>
      </x:c>
      <x:c r="E87" s="25" t="str">
        <x:v>Y</x:v>
      </x:c>
      <x:c r="F87" s="25" t="str">
        <x:v>Y</x:v>
      </x:c>
      <x:c r="G87" s="25" t="str">
        <x:v>Y</x:v>
      </x:c>
      <x:c r="H87" s="25" t="str">
        <x:v>Y</x:v>
      </x:c>
      <x:c r="I87" s="25" t="str">
        <x:v>Y</x:v>
      </x:c>
      <x:c r="J87" s="25" t="str">
        <x:v>Y</x:v>
      </x:c>
      <x:c r="K87" s="25" t="str">
        <x:v>Y</x:v>
      </x:c>
      <x:c r="L87" s="25" t="str">
        <x:v>Y</x:v>
      </x:c>
      <x:c r="M87" s="25" t="str">
        <x:v>Y</x:v>
      </x:c>
      <x:c r="N87" s="25" t="str">
        <x:v>N</x:v>
      </x:c>
      <x:c r="O87" s="25" t="str">
        <x:v>N</x:v>
      </x:c>
      <x:c r="P87" s="25" t="str">
        <x:v>N/A</x:v>
      </x:c>
      <x:c r="Q87" s="25" t="str">
        <x:v>N</x:v>
      </x:c>
      <x:c r="R87" s="25" t="str">
        <x:v>Y</x:v>
      </x:c>
      <x:c r="S87" s="25" t="str">
        <x:v>Y</x:v>
      </x:c>
      <x:c r="T87" s="25" t="str">
        <x:v>Y</x:v>
      </x:c>
      <x:c r="U87" s="25" t="str">
        <x:v>Y</x:v>
      </x:c>
      <x:c r="V87" s="25" t="str">
        <x:v>Y</x:v>
      </x:c>
      <x:c r="W87" s="25" t="str">
        <x:v>Y</x:v>
      </x:c>
      <x:c r="X87" s="25" t="str">
        <x:v>Y</x:v>
      </x:c>
      <x:c r="Y87" s="25" t="str">
        <x:v>N</x:v>
      </x:c>
      <x:c r="Z87" s="25" t="str">
        <x:v>N</x:v>
      </x:c>
      <x:c r="AA87" s="25" t="str">
        <x:v>Y</x:v>
      </x:c>
      <x:c r="AB87" s="25" t="str">
        <x:v>N</x:v>
      </x:c>
      <x:c r="AC87" s="25" t="str">
        <x:v>N</x:v>
      </x:c>
      <x:c r="AD87" s="25" t="str">
        <x:v>Y</x:v>
      </x:c>
      <x:c r="AE87" s="25" t="str">
        <x:v>Y</x:v>
      </x:c>
      <x:c r="AF87" s="25" t="str">
        <x:v>Y</x:v>
      </x:c>
      <x:c r="AG87" s="25" t="str">
        <x:v>N/A</x:v>
      </x:c>
      <x:c r="AH87" s="25" t="str">
        <x:v>N/A</x:v>
      </x:c>
      <x:c r="AI87" s="25" t="str">
        <x:v>N/A</x:v>
      </x:c>
      <x:c r="AJ87" s="25" t="str">
        <x:v>N/A</x:v>
      </x:c>
      <x:c r="AK87" s="25" t="str">
        <x:v>N/A</x:v>
      </x:c>
      <x:c r="AL87" s="25" t="str">
        <x:v>N/A</x:v>
      </x:c>
      <x:c r="AM87" s="25" t="str">
        <x:v>N</x:v>
      </x:c>
      <x:c r="AN87" s="25" t="str">
        <x:v>Y</x:v>
      </x:c>
      <x:c r="AO87" s="25" t="str">
        <x:v>Y</x:v>
      </x:c>
      <x:c r="AP87" s="25" t="str">
        <x:v>N</x:v>
      </x:c>
      <x:c r="AQ87" s="25" t="str">
        <x:v>N</x:v>
      </x:c>
      <x:c r="AR87" s="25" t="str">
        <x:v>Y</x:v>
      </x:c>
      <x:c r="AS87" s="25" t="str">
        <x:v>Y</x:v>
      </x:c>
      <x:c r="AT87" s="25" t="str">
        <x:v>Y</x:v>
      </x:c>
      <x:c r="AU87" s="25" t="str">
        <x:v>N</x:v>
      </x:c>
      <x:c r="AV87" s="25" t="str">
        <x:v>Y</x:v>
      </x:c>
      <x:c r="AW87" s="25" t="str">
        <x:v>Y</x:v>
      </x:c>
      <x:c r="AX87" s="25" t="str">
        <x:v>N/A</x:v>
      </x:c>
    </x:row>
    <x:row r="88">
      <x:c r="A88" s="24" t="str">
        <x:v>084</x:v>
      </x:c>
      <x:c r="B88" s="25" t="str">
        <x:v>Mixed</x:v>
      </x:c>
      <x:c r="C88" s="25" t="str">
        <x:v>blepharoplasty</x:v>
      </x:c>
      <x:c r="D88" s="25" t="str">
        <x:v>Y</x:v>
      </x:c>
      <x:c r="E88" s="25" t="str">
        <x:v>Y</x:v>
      </x:c>
      <x:c r="F88" s="25" t="str">
        <x:v>Y</x:v>
      </x:c>
      <x:c r="G88" s="25" t="str">
        <x:v>N</x:v>
      </x:c>
      <x:c r="H88" s="25" t="str">
        <x:v>Y</x:v>
      </x:c>
      <x:c r="I88" s="25" t="str">
        <x:v>Y</x:v>
      </x:c>
      <x:c r="J88" s="25" t="str">
        <x:v>Y</x:v>
      </x:c>
      <x:c r="K88" s="25" t="str">
        <x:v>Y</x:v>
      </x:c>
      <x:c r="L88" s="25" t="str">
        <x:v>Y</x:v>
      </x:c>
      <x:c r="M88" s="25" t="str">
        <x:v>Y</x:v>
      </x:c>
      <x:c r="N88" s="25" t="str">
        <x:v>Y</x:v>
      </x:c>
      <x:c r="O88" s="25" t="str">
        <x:v>N</x:v>
      </x:c>
      <x:c r="P88" s="25" t="str">
        <x:v>N/A</x:v>
      </x:c>
      <x:c r="Q88" s="25" t="str">
        <x:v>N</x:v>
      </x:c>
      <x:c r="R88" s="25" t="str">
        <x:v>N</x:v>
      </x:c>
      <x:c r="S88" s="25" t="str">
        <x:v>Y</x:v>
      </x:c>
      <x:c r="T88" s="25" t="str">
        <x:v>Y</x:v>
      </x:c>
      <x:c r="U88" s="25" t="str">
        <x:v>Y</x:v>
      </x:c>
      <x:c r="V88" s="25" t="str">
        <x:v>Y</x:v>
      </x:c>
      <x:c r="W88" s="25" t="str">
        <x:v>N</x:v>
      </x:c>
      <x:c r="X88" s="25" t="str">
        <x:v>Y</x:v>
      </x:c>
      <x:c r="Y88" s="25" t="str">
        <x:v>N</x:v>
      </x:c>
      <x:c r="Z88" s="25" t="str">
        <x:v>N</x:v>
      </x:c>
      <x:c r="AA88" s="25" t="str">
        <x:v>N</x:v>
      </x:c>
      <x:c r="AB88" s="25" t="str">
        <x:v>N</x:v>
      </x:c>
      <x:c r="AC88" s="25" t="str">
        <x:v>N</x:v>
      </x:c>
      <x:c r="AD88" s="25" t="str">
        <x:v>Y</x:v>
      </x:c>
      <x:c r="AE88" s="25" t="str">
        <x:v>Y</x:v>
      </x:c>
      <x:c r="AF88" s="25" t="str">
        <x:v>Y</x:v>
      </x:c>
      <x:c r="AG88" s="25" t="str">
        <x:v>N/A</x:v>
      </x:c>
      <x:c r="AH88" s="25" t="str">
        <x:v>N/A</x:v>
      </x:c>
      <x:c r="AI88" s="25" t="str">
        <x:v>N/A</x:v>
      </x:c>
      <x:c r="AJ88" s="25" t="str">
        <x:v>N/A</x:v>
      </x:c>
      <x:c r="AK88" s="25" t="str">
        <x:v>N/A</x:v>
      </x:c>
      <x:c r="AL88" s="25" t="str">
        <x:v>N/A</x:v>
      </x:c>
      <x:c r="AM88" s="25" t="str">
        <x:v>N</x:v>
      </x:c>
      <x:c r="AN88" s="25" t="str">
        <x:v>N</x:v>
      </x:c>
      <x:c r="AO88" s="25" t="str">
        <x:v>N</x:v>
      </x:c>
      <x:c r="AP88" s="25" t="str">
        <x:v>Y</x:v>
      </x:c>
      <x:c r="AQ88" s="25" t="str">
        <x:v>N</x:v>
      </x:c>
      <x:c r="AR88" s="25" t="str">
        <x:v>Y</x:v>
      </x:c>
      <x:c r="AS88" s="25" t="str">
        <x:v>N</x:v>
      </x:c>
      <x:c r="AT88" s="25" t="str">
        <x:v>N</x:v>
      </x:c>
      <x:c r="AU88" s="25" t="str">
        <x:v>Y</x:v>
      </x:c>
      <x:c r="AV88" s="25" t="str">
        <x:v>Y</x:v>
      </x:c>
      <x:c r="AW88" s="25" t="str">
        <x:v>Y</x:v>
      </x:c>
      <x:c r="AX88" s="25" t="str">
        <x:v>N/A</x:v>
      </x:c>
    </x:row>
    <x:row r="89">
      <x:c r="A89" s="24" t="str">
        <x:v>085</x:v>
      </x:c>
      <x:c r="B89" s="25" t="str">
        <x:v>Non-surgical</x:v>
      </x:c>
      <x:c r="C89" s="25" t="str">
        <x:v>wrinkles</x:v>
      </x:c>
      <x:c r="D89" s="25" t="str">
        <x:v>Y</x:v>
      </x:c>
      <x:c r="E89" s="25" t="str">
        <x:v>N</x:v>
      </x:c>
      <x:c r="F89" s="25" t="str">
        <x:v>Y</x:v>
      </x:c>
      <x:c r="G89" s="25" t="str">
        <x:v>N</x:v>
      </x:c>
      <x:c r="H89" s="25" t="str">
        <x:v>N</x:v>
      </x:c>
      <x:c r="I89" s="25" t="str">
        <x:v>N</x:v>
      </x:c>
      <x:c r="J89" s="25" t="str">
        <x:v>Y</x:v>
      </x:c>
      <x:c r="K89" s="25" t="str">
        <x:v>N</x:v>
      </x:c>
      <x:c r="L89" s="25" t="str">
        <x:v>N</x:v>
      </x:c>
      <x:c r="M89" s="25" t="str">
        <x:v>N</x:v>
      </x:c>
      <x:c r="N89" s="25" t="str">
        <x:v>N</x:v>
      </x:c>
      <x:c r="O89" s="25" t="str">
        <x:v>Y</x:v>
      </x:c>
      <x:c r="P89" s="25" t="str">
        <x:v>Exact</x:v>
      </x:c>
      <x:c r="Q89" s="25" t="str">
        <x:v>N</x:v>
      </x:c>
      <x:c r="R89" s="25" t="str">
        <x:v>N</x:v>
      </x:c>
      <x:c r="S89" s="25" t="str">
        <x:v>N</x:v>
      </x:c>
      <x:c r="T89" s="25" t="str">
        <x:v>Y</x:v>
      </x:c>
      <x:c r="U89" s="25" t="str">
        <x:v>Y</x:v>
      </x:c>
      <x:c r="V89" s="25" t="str">
        <x:v>N</x:v>
      </x:c>
      <x:c r="W89" s="25" t="str">
        <x:v>N</x:v>
      </x:c>
      <x:c r="X89" s="25" t="str">
        <x:v>Y</x:v>
      </x:c>
      <x:c r="Y89" s="25" t="str">
        <x:v>N</x:v>
      </x:c>
      <x:c r="Z89" s="25" t="str">
        <x:v>N</x:v>
      </x:c>
      <x:c r="AA89" s="25" t="str">
        <x:v>N</x:v>
      </x:c>
      <x:c r="AB89" s="25" t="str">
        <x:v>N</x:v>
      </x:c>
      <x:c r="AC89" s="25" t="str">
        <x:v>N</x:v>
      </x:c>
      <x:c r="AD89" s="25" t="str">
        <x:v>N</x:v>
      </x:c>
      <x:c r="AE89" s="25" t="str">
        <x:v>Y</x:v>
      </x:c>
      <x:c r="AF89" s="25" t="str">
        <x:v>Y</x:v>
      </x:c>
      <x:c r="AG89" s="25" t="str">
        <x:v>N/A</x:v>
      </x:c>
      <x:c r="AH89" s="25" t="str">
        <x:v>N/A</x:v>
      </x:c>
      <x:c r="AI89" s="25" t="str">
        <x:v>N/A</x:v>
      </x:c>
      <x:c r="AJ89" s="25" t="str">
        <x:v>N/A</x:v>
      </x:c>
      <x:c r="AK89" s="25" t="str">
        <x:v>N/A</x:v>
      </x:c>
      <x:c r="AL89" s="25" t="str">
        <x:v>N/A</x:v>
      </x:c>
      <x:c r="AM89" s="25" t="str">
        <x:v>N</x:v>
      </x:c>
      <x:c r="AN89" s="25" t="str">
        <x:v>N</x:v>
      </x:c>
      <x:c r="AO89" s="25" t="str">
        <x:v>N</x:v>
      </x:c>
      <x:c r="AP89" s="25" t="str">
        <x:v>N</x:v>
      </x:c>
      <x:c r="AQ89" s="25" t="str">
        <x:v>N</x:v>
      </x:c>
      <x:c r="AR89" s="25" t="str">
        <x:v>Y</x:v>
      </x:c>
      <x:c r="AS89" s="25" t="str">
        <x:v>N</x:v>
      </x:c>
      <x:c r="AT89" s="25" t="str">
        <x:v>N</x:v>
      </x:c>
      <x:c r="AU89" s="25" t="str">
        <x:v>N</x:v>
      </x:c>
      <x:c r="AV89" s="25" t="str">
        <x:v>Y</x:v>
      </x:c>
      <x:c r="AW89" s="25" t="str">
        <x:v>N</x:v>
      </x:c>
      <x:c r="AX89" s="25" t="str">
        <x:v>N/A</x:v>
      </x:c>
    </x:row>
    <x:row r="90">
      <x:c r="A90" s="24" t="str">
        <x:v>086</x:v>
      </x:c>
      <x:c r="B90" s="25" t="str">
        <x:v>Non-surgical</x:v>
      </x:c>
      <x:c r="C90" s="25" t="str">
        <x:v>facial ageing</x:v>
      </x:c>
      <x:c r="D90" s="25" t="str">
        <x:v>Y</x:v>
      </x:c>
      <x:c r="E90" s="25" t="str">
        <x:v>Y</x:v>
      </x:c>
      <x:c r="F90" s="25" t="str">
        <x:v>Y</x:v>
      </x:c>
      <x:c r="G90" s="25" t="str">
        <x:v>N</x:v>
      </x:c>
      <x:c r="H90" s="25" t="str">
        <x:v>N</x:v>
      </x:c>
      <x:c r="I90" s="25" t="str">
        <x:v>N</x:v>
      </x:c>
      <x:c r="J90" s="25" t="str">
        <x:v>N</x:v>
      </x:c>
      <x:c r="K90" s="25" t="str">
        <x:v>N</x:v>
      </x:c>
      <x:c r="L90" s="25" t="str">
        <x:v>N</x:v>
      </x:c>
      <x:c r="M90" s="25" t="str">
        <x:v>N</x:v>
      </x:c>
      <x:c r="N90" s="25" t="str">
        <x:v>N</x:v>
      </x:c>
      <x:c r="O90" s="25" t="str">
        <x:v>N</x:v>
      </x:c>
      <x:c r="P90" s="25" t="str">
        <x:v>Exact</x:v>
      </x:c>
      <x:c r="Q90" s="25" t="str">
        <x:v>Y</x:v>
      </x:c>
      <x:c r="R90" s="25" t="str">
        <x:v>N</x:v>
      </x:c>
      <x:c r="S90" s="25" t="str">
        <x:v>N</x:v>
      </x:c>
      <x:c r="T90" s="25" t="str">
        <x:v>Y</x:v>
      </x:c>
      <x:c r="U90" s="25" t="str">
        <x:v>Y</x:v>
      </x:c>
      <x:c r="V90" s="25" t="str">
        <x:v>Y</x:v>
      </x:c>
      <x:c r="W90" s="25" t="str">
        <x:v>N</x:v>
      </x:c>
      <x:c r="X90" s="25" t="str">
        <x:v>Y</x:v>
      </x:c>
      <x:c r="Y90" s="25" t="str">
        <x:v>N</x:v>
      </x:c>
      <x:c r="Z90" s="25" t="str">
        <x:v>N</x:v>
      </x:c>
      <x:c r="AA90" s="25" t="str">
        <x:v>Y</x:v>
      </x:c>
      <x:c r="AB90" s="25" t="str">
        <x:v>N</x:v>
      </x:c>
      <x:c r="AC90" s="25" t="str">
        <x:v>N</x:v>
      </x:c>
      <x:c r="AD90" s="25" t="str">
        <x:v>Y</x:v>
      </x:c>
      <x:c r="AE90" s="25" t="str">
        <x:v>Y</x:v>
      </x:c>
      <x:c r="AF90" s="25" t="str">
        <x:v>Y</x:v>
      </x:c>
      <x:c r="AG90" s="25" t="str">
        <x:v>N/A</x:v>
      </x:c>
      <x:c r="AH90" s="25" t="str">
        <x:v>N/A</x:v>
      </x:c>
      <x:c r="AI90" s="25" t="str">
        <x:v>N/A</x:v>
      </x:c>
      <x:c r="AJ90" s="25" t="str">
        <x:v>N/A</x:v>
      </x:c>
      <x:c r="AK90" s="25" t="str">
        <x:v>N/A</x:v>
      </x:c>
      <x:c r="AL90" s="25" t="str">
        <x:v>N/A</x:v>
      </x:c>
      <x:c r="AM90" s="25" t="str">
        <x:v>N</x:v>
      </x:c>
      <x:c r="AN90" s="25" t="str">
        <x:v>Y</x:v>
      </x:c>
      <x:c r="AO90" s="25" t="str">
        <x:v>N</x:v>
      </x:c>
      <x:c r="AP90" s="25" t="str">
        <x:v>N</x:v>
      </x:c>
      <x:c r="AQ90" s="25" t="str">
        <x:v>N</x:v>
      </x:c>
      <x:c r="AR90" s="25" t="str">
        <x:v>N</x:v>
      </x:c>
      <x:c r="AS90" s="25" t="str">
        <x:v>Y</x:v>
      </x:c>
      <x:c r="AT90" s="25" t="str">
        <x:v>N</x:v>
      </x:c>
      <x:c r="AU90" s="25" t="str">
        <x:v>N</x:v>
      </x:c>
      <x:c r="AV90" s="25" t="str">
        <x:v>Y</x:v>
      </x:c>
      <x:c r="AW90" s="25" t="str">
        <x:v>N</x:v>
      </x:c>
      <x:c r="AX90" s="25" t="str">
        <x:v>N/A</x:v>
      </x:c>
    </x:row>
    <x:row r="91">
      <x:c r="A91" s="24" t="str">
        <x:v>087</x:v>
      </x:c>
      <x:c r="B91" s="25" t="str">
        <x:v>Surgical</x:v>
      </x:c>
      <x:c r="C91" s="25" t="str">
        <x:v>sagging skin</x:v>
      </x:c>
      <x:c r="D91" s="25" t="str">
        <x:v>Y</x:v>
      </x:c>
      <x:c r="E91" s="25" t="str">
        <x:v>Y</x:v>
      </x:c>
      <x:c r="F91" s="25" t="str">
        <x:v>Y</x:v>
      </x:c>
      <x:c r="G91" s="25" t="str">
        <x:v>Y</x:v>
      </x:c>
      <x:c r="H91" s="25" t="str">
        <x:v>N</x:v>
      </x:c>
      <x:c r="I91" s="25" t="str">
        <x:v>Y</x:v>
      </x:c>
      <x:c r="J91" s="25" t="str">
        <x:v>Y</x:v>
      </x:c>
      <x:c r="K91" s="25" t="str">
        <x:v>Y</x:v>
      </x:c>
      <x:c r="L91" s="25" t="str">
        <x:v>N</x:v>
      </x:c>
      <x:c r="M91" s="25" t="str">
        <x:v>N</x:v>
      </x:c>
      <x:c r="N91" s="25" t="str">
        <x:v>N</x:v>
      </x:c>
      <x:c r="O91" s="25" t="str">
        <x:v>Y</x:v>
      </x:c>
      <x:c r="P91" s="25" t="str">
        <x:v>Exact</x:v>
      </x:c>
      <x:c r="Q91" s="25" t="str">
        <x:v>N</x:v>
      </x:c>
      <x:c r="R91" s="25" t="str">
        <x:v>Y</x:v>
      </x:c>
      <x:c r="S91" s="25" t="str">
        <x:v>N</x:v>
      </x:c>
      <x:c r="T91" s="25" t="str">
        <x:v>N</x:v>
      </x:c>
      <x:c r="U91" s="25" t="str">
        <x:v>Y</x:v>
      </x:c>
      <x:c r="V91" s="25" t="str">
        <x:v>Y</x:v>
      </x:c>
      <x:c r="W91" s="25" t="str">
        <x:v>Y</x:v>
      </x:c>
      <x:c r="X91" s="25" t="str">
        <x:v>Y</x:v>
      </x:c>
      <x:c r="Y91" s="25" t="str">
        <x:v>N</x:v>
      </x:c>
      <x:c r="Z91" s="25" t="str">
        <x:v>N</x:v>
      </x:c>
      <x:c r="AA91" s="25" t="str">
        <x:v>Y</x:v>
      </x:c>
      <x:c r="AB91" s="25" t="str">
        <x:v>N</x:v>
      </x:c>
      <x:c r="AC91" s="25" t="str">
        <x:v>Y</x:v>
      </x:c>
      <x:c r="AD91" s="25" t="str">
        <x:v>Y</x:v>
      </x:c>
      <x:c r="AE91" s="25" t="str">
        <x:v>Y</x:v>
      </x:c>
      <x:c r="AF91" s="25" t="str">
        <x:v>Y</x:v>
      </x:c>
      <x:c r="AG91" s="25" t="str">
        <x:v>N/A</x:v>
      </x:c>
      <x:c r="AH91" s="25" t="str">
        <x:v>N/A</x:v>
      </x:c>
      <x:c r="AI91" s="25" t="str">
        <x:v>N/A</x:v>
      </x:c>
      <x:c r="AJ91" s="25" t="str">
        <x:v>N/A</x:v>
      </x:c>
      <x:c r="AK91" s="25" t="str">
        <x:v>N/A</x:v>
      </x:c>
      <x:c r="AL91" s="25" t="str">
        <x:v>N/A</x:v>
      </x:c>
      <x:c r="AM91" s="25" t="str">
        <x:v>N</x:v>
      </x:c>
      <x:c r="AN91" s="25" t="str">
        <x:v>Y</x:v>
      </x:c>
      <x:c r="AO91" s="25" t="str">
        <x:v>Y</x:v>
      </x:c>
      <x:c r="AP91" s="25" t="str">
        <x:v>N</x:v>
      </x:c>
      <x:c r="AQ91" s="25" t="str">
        <x:v>Y</x:v>
      </x:c>
      <x:c r="AR91" s="25" t="str">
        <x:v>Y</x:v>
      </x:c>
      <x:c r="AS91" s="25" t="str">
        <x:v>Y</x:v>
      </x:c>
      <x:c r="AT91" s="25" t="str">
        <x:v>N</x:v>
      </x:c>
      <x:c r="AU91" s="25" t="str">
        <x:v>N</x:v>
      </x:c>
      <x:c r="AV91" s="25" t="str">
        <x:v>N</x:v>
      </x:c>
      <x:c r="AW91" s="25" t="str">
        <x:v>Y</x:v>
      </x:c>
      <x:c r="AX91" s="25" t="str">
        <x:v>N/A</x:v>
      </x:c>
    </x:row>
    <x:row r="92">
      <x:c r="A92" s="24" t="str">
        <x:v>088</x:v>
      </x:c>
      <x:c r="B92" s="25" t="str">
        <x:v>Mixed</x:v>
      </x:c>
      <x:c r="C92" s="25" t="str">
        <x:v>blepharoplasty</x:v>
      </x:c>
      <x:c r="D92" s="25" t="str">
        <x:v>Y</x:v>
      </x:c>
      <x:c r="E92" s="25" t="str">
        <x:v>Y</x:v>
      </x:c>
      <x:c r="F92" s="25" t="str">
        <x:v>Y</x:v>
      </x:c>
      <x:c r="G92" s="25" t="str">
        <x:v>Y</x:v>
      </x:c>
      <x:c r="H92" s="25" t="str">
        <x:v>Y</x:v>
      </x:c>
      <x:c r="I92" s="25" t="str">
        <x:v>Y</x:v>
      </x:c>
      <x:c r="J92" s="25" t="str">
        <x:v>Y</x:v>
      </x:c>
      <x:c r="K92" s="25" t="str">
        <x:v>Y</x:v>
      </x:c>
      <x:c r="L92" s="25" t="str">
        <x:v>Y</x:v>
      </x:c>
      <x:c r="M92" s="25" t="str">
        <x:v>Y</x:v>
      </x:c>
      <x:c r="N92" s="25" t="str">
        <x:v>N</x:v>
      </x:c>
      <x:c r="O92" s="25" t="str">
        <x:v>N</x:v>
      </x:c>
      <x:c r="P92" s="25" t="str">
        <x:v>N/A</x:v>
      </x:c>
      <x:c r="Q92" s="25" t="str">
        <x:v>N</x:v>
      </x:c>
      <x:c r="R92" s="25" t="str">
        <x:v>N</x:v>
      </x:c>
      <x:c r="S92" s="25" t="str">
        <x:v>N</x:v>
      </x:c>
      <x:c r="T92" s="25" t="str">
        <x:v>N</x:v>
      </x:c>
      <x:c r="U92" s="25" t="str">
        <x:v>Y</x:v>
      </x:c>
      <x:c r="V92" s="25" t="str">
        <x:v>Y</x:v>
      </x:c>
      <x:c r="W92" s="25" t="str">
        <x:v>Y</x:v>
      </x:c>
      <x:c r="X92" s="25" t="str">
        <x:v>Y</x:v>
      </x:c>
      <x:c r="Y92" s="25" t="str">
        <x:v>Y</x:v>
      </x:c>
      <x:c r="Z92" s="25" t="str">
        <x:v>Y</x:v>
      </x:c>
      <x:c r="AA92" s="25" t="str">
        <x:v>Y</x:v>
      </x:c>
      <x:c r="AB92" s="25" t="str">
        <x:v>N</x:v>
      </x:c>
      <x:c r="AC92" s="25" t="str">
        <x:v>N</x:v>
      </x:c>
      <x:c r="AD92" s="25" t="str">
        <x:v>Y</x:v>
      </x:c>
      <x:c r="AE92" s="25" t="str">
        <x:v>Y</x:v>
      </x:c>
      <x:c r="AF92" s="25" t="str">
        <x:v>Y</x:v>
      </x:c>
      <x:c r="AG92" s="25" t="str">
        <x:v>N/A</x:v>
      </x:c>
      <x:c r="AH92" s="25" t="str">
        <x:v>N/A</x:v>
      </x:c>
      <x:c r="AI92" s="25" t="str">
        <x:v>N/A</x:v>
      </x:c>
      <x:c r="AJ92" s="25" t="str">
        <x:v>N/A</x:v>
      </x:c>
      <x:c r="AK92" s="25" t="str">
        <x:v>N/A</x:v>
      </x:c>
      <x:c r="AL92" s="25" t="str">
        <x:v>N/A</x:v>
      </x:c>
      <x:c r="AM92" s="25" t="str">
        <x:v>N</x:v>
      </x:c>
      <x:c r="AN92" s="25" t="str">
        <x:v>N</x:v>
      </x:c>
      <x:c r="AO92" s="25" t="str">
        <x:v>N</x:v>
      </x:c>
      <x:c r="AP92" s="25" t="str">
        <x:v>N</x:v>
      </x:c>
      <x:c r="AQ92" s="25" t="str">
        <x:v>N</x:v>
      </x:c>
      <x:c r="AR92" s="25" t="str">
        <x:v>Y</x:v>
      </x:c>
      <x:c r="AS92" s="25" t="str">
        <x:v>N</x:v>
      </x:c>
      <x:c r="AT92" s="25" t="str">
        <x:v>Y</x:v>
      </x:c>
      <x:c r="AU92" s="25" t="str">
        <x:v>N</x:v>
      </x:c>
      <x:c r="AV92" s="25" t="str">
        <x:v>Y</x:v>
      </x:c>
      <x:c r="AW92" s="25" t="str">
        <x:v>Y</x:v>
      </x:c>
      <x:c r="AX92" s="25" t="str">
        <x:v>N/A</x:v>
      </x:c>
    </x:row>
    <x:row r="93">
      <x:c r="A93" s="24" t="str">
        <x:v>089</x:v>
      </x:c>
      <x:c r="B93" s="25" t="str">
        <x:v>Surgical</x:v>
      </x:c>
      <x:c r="C93" s="25" t="str">
        <x:v>breast</x:v>
      </x:c>
      <x:c r="D93" s="25" t="str">
        <x:v>Y</x:v>
      </x:c>
      <x:c r="E93" s="25" t="str">
        <x:v>Y</x:v>
      </x:c>
      <x:c r="F93" s="25" t="str">
        <x:v>Y</x:v>
      </x:c>
      <x:c r="G93" s="25" t="str">
        <x:v>N</x:v>
      </x:c>
      <x:c r="H93" s="25" t="str">
        <x:v>Y</x:v>
      </x:c>
      <x:c r="I93" s="25" t="str">
        <x:v>Y</x:v>
      </x:c>
      <x:c r="J93" s="25" t="str">
        <x:v>Y</x:v>
      </x:c>
      <x:c r="K93" s="25" t="str">
        <x:v>Y</x:v>
      </x:c>
      <x:c r="L93" s="25" t="str">
        <x:v>N</x:v>
      </x:c>
      <x:c r="M93" s="25" t="str">
        <x:v>N</x:v>
      </x:c>
      <x:c r="N93" s="25" t="str">
        <x:v>Y</x:v>
      </x:c>
      <x:c r="O93" s="25" t="str">
        <x:v>N</x:v>
      </x:c>
      <x:c r="P93" s="25" t="str">
        <x:v>N/A</x:v>
      </x:c>
      <x:c r="Q93" s="25" t="str">
        <x:v>N</x:v>
      </x:c>
      <x:c r="R93" s="25" t="str">
        <x:v>N</x:v>
      </x:c>
      <x:c r="S93" s="25" t="str">
        <x:v>N</x:v>
      </x:c>
      <x:c r="T93" s="25" t="str">
        <x:v>N</x:v>
      </x:c>
      <x:c r="U93" s="25" t="str">
        <x:v>Y</x:v>
      </x:c>
      <x:c r="V93" s="25" t="str">
        <x:v>Y</x:v>
      </x:c>
      <x:c r="W93" s="25" t="str">
        <x:v>N</x:v>
      </x:c>
      <x:c r="X93" s="25" t="str">
        <x:v>N</x:v>
      </x:c>
      <x:c r="Y93" s="25" t="str">
        <x:v>N</x:v>
      </x:c>
      <x:c r="Z93" s="25" t="str">
        <x:v>N</x:v>
      </x:c>
      <x:c r="AA93" s="25" t="str">
        <x:v>N</x:v>
      </x:c>
      <x:c r="AB93" s="25" t="str">
        <x:v>N</x:v>
      </x:c>
      <x:c r="AC93" s="25" t="str">
        <x:v>Y</x:v>
      </x:c>
      <x:c r="AD93" s="25" t="str">
        <x:v>N</x:v>
      </x:c>
      <x:c r="AE93" s="25" t="str">
        <x:v>N</x:v>
      </x:c>
      <x:c r="AF93" s="25" t="str">
        <x:v>Y</x:v>
      </x:c>
      <x:c r="AG93" s="25" t="str">
        <x:v>N/A</x:v>
      </x:c>
      <x:c r="AH93" s="25" t="str">
        <x:v>N/A</x:v>
      </x:c>
      <x:c r="AI93" s="25" t="str">
        <x:v>N/A</x:v>
      </x:c>
      <x:c r="AJ93" s="25" t="str">
        <x:v>N/A</x:v>
      </x:c>
      <x:c r="AK93" s="25" t="str">
        <x:v>N/A</x:v>
      </x:c>
      <x:c r="AL93" s="25" t="str">
        <x:v>N/A</x:v>
      </x:c>
      <x:c r="AM93" s="25" t="str">
        <x:v>N</x:v>
      </x:c>
      <x:c r="AN93" s="25" t="str">
        <x:v>N</x:v>
      </x:c>
      <x:c r="AO93" s="25" t="str">
        <x:v>N</x:v>
      </x:c>
      <x:c r="AP93" s="25" t="str">
        <x:v>N</x:v>
      </x:c>
      <x:c r="AQ93" s="25" t="str">
        <x:v>N</x:v>
      </x:c>
      <x:c r="AR93" s="25" t="str">
        <x:v>Y</x:v>
      </x:c>
      <x:c r="AS93" s="25" t="str">
        <x:v>N</x:v>
      </x:c>
      <x:c r="AT93" s="25" t="str">
        <x:v>N</x:v>
      </x:c>
      <x:c r="AU93" s="25" t="str">
        <x:v>N</x:v>
      </x:c>
      <x:c r="AV93" s="25" t="str">
        <x:v>N</x:v>
      </x:c>
      <x:c r="AW93" s="25" t="str">
        <x:v>N</x:v>
      </x:c>
      <x:c r="AX93" s="25" t="str">
        <x:v>N/A</x:v>
      </x:c>
    </x:row>
    <x:row r="94">
      <x:c r="A94" s="24" t="str">
        <x:v>090</x:v>
      </x:c>
      <x:c r="B94" s="25" t="str">
        <x:v>Mixed</x:v>
      </x:c>
      <x:c r="C94" s="25" t="str">
        <x:v>breast</x:v>
      </x:c>
      <x:c r="D94" s="25" t="str">
        <x:v>Y</x:v>
      </x:c>
      <x:c r="E94" s="25" t="str">
        <x:v>Y</x:v>
      </x:c>
      <x:c r="F94" s="25" t="str">
        <x:v>Y</x:v>
      </x:c>
      <x:c r="G94" s="25" t="str">
        <x:v>N</x:v>
      </x:c>
      <x:c r="H94" s="25" t="str">
        <x:v>N</x:v>
      </x:c>
      <x:c r="I94" s="25" t="str">
        <x:v>N</x:v>
      </x:c>
      <x:c r="J94" s="25" t="str">
        <x:v>N</x:v>
      </x:c>
      <x:c r="K94" s="25" t="str">
        <x:v>N</x:v>
      </x:c>
      <x:c r="L94" s="25" t="str">
        <x:v>N</x:v>
      </x:c>
      <x:c r="M94" s="25" t="str">
        <x:v>N</x:v>
      </x:c>
      <x:c r="N94" s="25" t="str">
        <x:v>N</x:v>
      </x:c>
      <x:c r="O94" s="25" t="str">
        <x:v>N</x:v>
      </x:c>
      <x:c r="P94" s="25" t="str">
        <x:v>N/A</x:v>
      </x:c>
      <x:c r="Q94" s="25" t="str">
        <x:v>N</x:v>
      </x:c>
      <x:c r="R94" s="25" t="str">
        <x:v>N</x:v>
      </x:c>
      <x:c r="S94" s="25" t="str">
        <x:v>N</x:v>
      </x:c>
      <x:c r="T94" s="25" t="str">
        <x:v>N</x:v>
      </x:c>
      <x:c r="U94" s="25" t="str">
        <x:v>N</x:v>
      </x:c>
      <x:c r="V94" s="25" t="str">
        <x:v>N/A</x:v>
      </x:c>
      <x:c r="W94" s="25" t="str">
        <x:v>Y</x:v>
      </x:c>
      <x:c r="X94" s="25" t="str">
        <x:v>Y</x:v>
      </x:c>
      <x:c r="Y94" s="25" t="str">
        <x:v>N</x:v>
      </x:c>
      <x:c r="Z94" s="25" t="str">
        <x:v>N</x:v>
      </x:c>
      <x:c r="AA94" s="25" t="str">
        <x:v>Y</x:v>
      </x:c>
      <x:c r="AB94" s="25" t="str">
        <x:v>N</x:v>
      </x:c>
      <x:c r="AC94" s="25" t="str">
        <x:v>N</x:v>
      </x:c>
      <x:c r="AD94" s="25" t="str">
        <x:v>Y</x:v>
      </x:c>
      <x:c r="AE94" s="25" t="str">
        <x:v>Y</x:v>
      </x:c>
      <x:c r="AF94" s="25" t="str">
        <x:v>Y</x:v>
      </x:c>
      <x:c r="AG94" s="25" t="str">
        <x:v>N/A</x:v>
      </x:c>
      <x:c r="AH94" s="25" t="str">
        <x:v>N/A</x:v>
      </x:c>
      <x:c r="AI94" s="25" t="str">
        <x:v>N/A</x:v>
      </x:c>
      <x:c r="AJ94" s="25" t="str">
        <x:v>N/A</x:v>
      </x:c>
      <x:c r="AK94" s="25" t="str">
        <x:v>N/A</x:v>
      </x:c>
      <x:c r="AL94" s="25" t="str">
        <x:v>N/A</x:v>
      </x:c>
      <x:c r="AM94" s="25" t="str">
        <x:v>N</x:v>
      </x:c>
      <x:c r="AN94" s="25" t="str">
        <x:v>N</x:v>
      </x:c>
      <x:c r="AO94" s="25" t="str">
        <x:v>Y</x:v>
      </x:c>
      <x:c r="AP94" s="25" t="str">
        <x:v>N</x:v>
      </x:c>
      <x:c r="AQ94" s="25" t="str">
        <x:v>N</x:v>
      </x:c>
      <x:c r="AR94" s="25" t="str">
        <x:v>Y</x:v>
      </x:c>
      <x:c r="AS94" s="25" t="str">
        <x:v>N</x:v>
      </x:c>
      <x:c r="AT94" s="25" t="str">
        <x:v>N</x:v>
      </x:c>
      <x:c r="AU94" s="25" t="str">
        <x:v>N</x:v>
      </x:c>
      <x:c r="AV94" s="25" t="str">
        <x:v>Y</x:v>
      </x:c>
      <x:c r="AW94" s="25" t="str">
        <x:v>Y</x:v>
      </x:c>
      <x:c r="AX94" s="25" t="str">
        <x:v>N/A</x:v>
      </x:c>
    </x:row>
    <x:row r="95">
      <x:c r="A95" s="24" t="str">
        <x:v>091</x:v>
      </x:c>
      <x:c r="B95" s="25" t="str">
        <x:v>Non-surgical</x:v>
      </x:c>
      <x:c r="C95" s="25" t="str">
        <x:v>facial ageing</x:v>
      </x:c>
      <x:c r="D95" s="25" t="str">
        <x:v>Y</x:v>
      </x:c>
      <x:c r="E95" s="25" t="str">
        <x:v>Y</x:v>
      </x:c>
      <x:c r="F95" s="25" t="str">
        <x:v>Y</x:v>
      </x:c>
      <x:c r="G95" s="25" t="str">
        <x:v>N</x:v>
      </x:c>
      <x:c r="H95" s="25" t="str">
        <x:v>N</x:v>
      </x:c>
      <x:c r="I95" s="25" t="str">
        <x:v>Y</x:v>
      </x:c>
      <x:c r="J95" s="25" t="str">
        <x:v>N</x:v>
      </x:c>
      <x:c r="K95" s="25" t="str">
        <x:v>N</x:v>
      </x:c>
      <x:c r="L95" s="25" t="str">
        <x:v>N</x:v>
      </x:c>
      <x:c r="M95" s="25" t="str">
        <x:v>N</x:v>
      </x:c>
      <x:c r="N95" s="25" t="str">
        <x:v>N</x:v>
      </x:c>
      <x:c r="O95" s="25" t="str">
        <x:v>Y</x:v>
      </x:c>
      <x:c r="P95" s="25" t="str">
        <x:v>Exact</x:v>
      </x:c>
      <x:c r="Q95" s="25" t="str">
        <x:v>N</x:v>
      </x:c>
      <x:c r="R95" s="25" t="str">
        <x:v>N</x:v>
      </x:c>
      <x:c r="S95" s="25" t="str">
        <x:v>N</x:v>
      </x:c>
      <x:c r="T95" s="25" t="str">
        <x:v>N</x:v>
      </x:c>
      <x:c r="U95" s="25" t="str">
        <x:v>Y</x:v>
      </x:c>
      <x:c r="V95" s="25" t="str">
        <x:v>Y</x:v>
      </x:c>
      <x:c r="W95" s="25" t="str">
        <x:v>Y</x:v>
      </x:c>
      <x:c r="X95" s="25" t="str">
        <x:v>Y</x:v>
      </x:c>
      <x:c r="Y95" s="25" t="str">
        <x:v>Y</x:v>
      </x:c>
      <x:c r="Z95" s="25" t="str">
        <x:v>N</x:v>
      </x:c>
      <x:c r="AA95" s="25" t="str">
        <x:v>N</x:v>
      </x:c>
      <x:c r="AB95" s="25" t="str">
        <x:v>N</x:v>
      </x:c>
      <x:c r="AC95" s="25" t="str">
        <x:v>N</x:v>
      </x:c>
      <x:c r="AD95" s="25" t="str">
        <x:v>Y</x:v>
      </x:c>
      <x:c r="AE95" s="25" t="str">
        <x:v>Y</x:v>
      </x:c>
      <x:c r="AF95" s="25" t="str">
        <x:v>Y</x:v>
      </x:c>
      <x:c r="AG95" s="25" t="str">
        <x:v>N/A</x:v>
      </x:c>
      <x:c r="AH95" s="25" t="str">
        <x:v>N/A</x:v>
      </x:c>
      <x:c r="AI95" s="25" t="str">
        <x:v>N/A</x:v>
      </x:c>
      <x:c r="AJ95" s="25" t="str">
        <x:v>N/A</x:v>
      </x:c>
      <x:c r="AK95" s="25" t="str">
        <x:v>N/A</x:v>
      </x:c>
      <x:c r="AL95" s="25" t="str">
        <x:v>N/A</x:v>
      </x:c>
      <x:c r="AM95" s="25" t="str">
        <x:v>N</x:v>
      </x:c>
      <x:c r="AN95" s="25" t="str">
        <x:v>Y</x:v>
      </x:c>
      <x:c r="AO95" s="25" t="str">
        <x:v>N</x:v>
      </x:c>
      <x:c r="AP95" s="25" t="str">
        <x:v>N</x:v>
      </x:c>
      <x:c r="AQ95" s="25" t="str">
        <x:v>N</x:v>
      </x:c>
      <x:c r="AR95" s="25" t="str">
        <x:v>Y</x:v>
      </x:c>
      <x:c r="AS95" s="25" t="str">
        <x:v>Y</x:v>
      </x:c>
      <x:c r="AT95" s="25" t="str">
        <x:v>N</x:v>
      </x:c>
      <x:c r="AU95" s="25" t="str">
        <x:v>N</x:v>
      </x:c>
      <x:c r="AV95" s="25" t="str">
        <x:v>N</x:v>
      </x:c>
      <x:c r="AW95" s="25" t="str">
        <x:v>N</x:v>
      </x:c>
      <x:c r="AX95" s="25" t="str">
        <x:v>N/A</x:v>
      </x:c>
    </x:row>
    <x:row r="96">
      <x:c r="A96" s="24" t="str">
        <x:v>092</x:v>
      </x:c>
      <x:c r="B96" s="25" t="str">
        <x:v>Mixed</x:v>
      </x:c>
      <x:c r="C96" s="25" t="str">
        <x:v>sagging skin</x:v>
      </x:c>
      <x:c r="D96" s="25" t="str">
        <x:v>Y</x:v>
      </x:c>
      <x:c r="E96" s="25" t="str">
        <x:v>Y</x:v>
      </x:c>
      <x:c r="F96" s="25" t="str">
        <x:v>Y</x:v>
      </x:c>
      <x:c r="G96" s="25" t="str">
        <x:v>N</x:v>
      </x:c>
      <x:c r="H96" s="25" t="str">
        <x:v>N</x:v>
      </x:c>
      <x:c r="I96" s="25" t="str">
        <x:v>Y</x:v>
      </x:c>
      <x:c r="J96" s="25" t="str">
        <x:v>Y</x:v>
      </x:c>
      <x:c r="K96" s="25" t="str">
        <x:v>Y</x:v>
      </x:c>
      <x:c r="L96" s="25" t="str">
        <x:v>N</x:v>
      </x:c>
      <x:c r="M96" s="25" t="str">
        <x:v>N</x:v>
      </x:c>
      <x:c r="N96" s="25" t="str">
        <x:v>N</x:v>
      </x:c>
      <x:c r="O96" s="25" t="str">
        <x:v>N</x:v>
      </x:c>
      <x:c r="P96" s="25" t="str">
        <x:v>N/A</x:v>
      </x:c>
      <x:c r="Q96" s="25" t="str">
        <x:v>N</x:v>
      </x:c>
      <x:c r="R96" s="25" t="str">
        <x:v>Y</x:v>
      </x:c>
      <x:c r="S96" s="25" t="str">
        <x:v>N</x:v>
      </x:c>
      <x:c r="T96" s="25" t="str">
        <x:v>Y</x:v>
      </x:c>
      <x:c r="U96" s="25" t="str">
        <x:v>Y</x:v>
      </x:c>
      <x:c r="V96" s="25" t="str">
        <x:v>Y</x:v>
      </x:c>
      <x:c r="W96" s="25" t="str">
        <x:v>N</x:v>
      </x:c>
      <x:c r="X96" s="25" t="str">
        <x:v>Y</x:v>
      </x:c>
      <x:c r="Y96" s="25" t="str">
        <x:v>N</x:v>
      </x:c>
      <x:c r="Z96" s="25" t="str">
        <x:v>N</x:v>
      </x:c>
      <x:c r="AA96" s="25" t="str">
        <x:v>N</x:v>
      </x:c>
      <x:c r="AB96" s="25" t="str">
        <x:v>N</x:v>
      </x:c>
      <x:c r="AC96" s="25" t="str">
        <x:v>Y</x:v>
      </x:c>
      <x:c r="AD96" s="25" t="str">
        <x:v>Y</x:v>
      </x:c>
      <x:c r="AE96" s="25" t="str">
        <x:v>Y</x:v>
      </x:c>
      <x:c r="AF96" s="25" t="str">
        <x:v>Y</x:v>
      </x:c>
      <x:c r="AG96" s="25" t="str">
        <x:v>N/A</x:v>
      </x:c>
      <x:c r="AH96" s="25" t="str">
        <x:v>N/A</x:v>
      </x:c>
      <x:c r="AI96" s="25" t="str">
        <x:v>N/A</x:v>
      </x:c>
      <x:c r="AJ96" s="25" t="str">
        <x:v>N/A</x:v>
      </x:c>
      <x:c r="AK96" s="25" t="str">
        <x:v>N/A</x:v>
      </x:c>
      <x:c r="AL96" s="25" t="str">
        <x:v>N/A</x:v>
      </x:c>
      <x:c r="AM96" s="25" t="str">
        <x:v>N</x:v>
      </x:c>
      <x:c r="AN96" s="25" t="str">
        <x:v>Y</x:v>
      </x:c>
      <x:c r="AO96" s="25" t="str">
        <x:v>N</x:v>
      </x:c>
      <x:c r="AP96" s="25" t="str">
        <x:v>N</x:v>
      </x:c>
      <x:c r="AQ96" s="25" t="str">
        <x:v>Y</x:v>
      </x:c>
      <x:c r="AR96" s="25" t="str">
        <x:v>Y</x:v>
      </x:c>
      <x:c r="AS96" s="25" t="str">
        <x:v>Y</x:v>
      </x:c>
      <x:c r="AT96" s="25" t="str">
        <x:v>N</x:v>
      </x:c>
      <x:c r="AU96" s="25" t="str">
        <x:v>N</x:v>
      </x:c>
      <x:c r="AV96" s="25" t="str">
        <x:v>N</x:v>
      </x:c>
      <x:c r="AW96" s="25" t="str">
        <x:v>N</x:v>
      </x:c>
      <x:c r="AX96" s="25" t="str">
        <x:v>N/A</x:v>
      </x:c>
    </x:row>
    <x:row r="97">
      <x:c r="A97" s="24" t="str">
        <x:v>093</x:v>
      </x:c>
      <x:c r="B97" s="25" t="str">
        <x:v>Surgical</x:v>
      </x:c>
      <x:c r="C97" s="25" t="str">
        <x:v>rhinoplasty</x:v>
      </x:c>
      <x:c r="D97" s="25" t="str">
        <x:v>Y</x:v>
      </x:c>
      <x:c r="E97" s="25" t="str">
        <x:v>Y</x:v>
      </x:c>
      <x:c r="F97" s="25" t="str">
        <x:v>Y</x:v>
      </x:c>
      <x:c r="G97" s="25" t="str">
        <x:v>Y</x:v>
      </x:c>
      <x:c r="H97" s="25" t="str">
        <x:v>N</x:v>
      </x:c>
      <x:c r="I97" s="25" t="str">
        <x:v>Y</x:v>
      </x:c>
      <x:c r="J97" s="25" t="str">
        <x:v>Y</x:v>
      </x:c>
      <x:c r="K97" s="25" t="str">
        <x:v>Y</x:v>
      </x:c>
      <x:c r="L97" s="25" t="str">
        <x:v>Y</x:v>
      </x:c>
      <x:c r="M97" s="25" t="str">
        <x:v>Y</x:v>
      </x:c>
      <x:c r="N97" s="25" t="str">
        <x:v>Y</x:v>
      </x:c>
      <x:c r="O97" s="25" t="str">
        <x:v>N</x:v>
      </x:c>
      <x:c r="P97" s="25" t="str">
        <x:v>N/A</x:v>
      </x:c>
      <x:c r="Q97" s="25" t="str">
        <x:v>N</x:v>
      </x:c>
      <x:c r="R97" s="25" t="str">
        <x:v>N</x:v>
      </x:c>
      <x:c r="S97" s="25" t="str">
        <x:v>Y</x:v>
      </x:c>
      <x:c r="T97" s="25" t="str">
        <x:v>Y</x:v>
      </x:c>
      <x:c r="U97" s="25" t="str">
        <x:v>Y</x:v>
      </x:c>
      <x:c r="V97" s="25" t="str">
        <x:v>Y</x:v>
      </x:c>
      <x:c r="W97" s="25" t="str">
        <x:v>Y</x:v>
      </x:c>
      <x:c r="X97" s="25" t="str">
        <x:v>Y</x:v>
      </x:c>
      <x:c r="Y97" s="25" t="str">
        <x:v>N</x:v>
      </x:c>
      <x:c r="Z97" s="25" t="str">
        <x:v>N</x:v>
      </x:c>
      <x:c r="AA97" s="25" t="str">
        <x:v>N</x:v>
      </x:c>
      <x:c r="AB97" s="25" t="str">
        <x:v>N</x:v>
      </x:c>
      <x:c r="AC97" s="25" t="str">
        <x:v>N</x:v>
      </x:c>
      <x:c r="AD97" s="25" t="str">
        <x:v>Y</x:v>
      </x:c>
      <x:c r="AE97" s="25" t="str">
        <x:v>Y</x:v>
      </x:c>
      <x:c r="AF97" s="25" t="str">
        <x:v>Y</x:v>
      </x:c>
      <x:c r="AG97" s="25" t="str">
        <x:v>N/A</x:v>
      </x:c>
      <x:c r="AH97" s="25" t="str">
        <x:v>N/A</x:v>
      </x:c>
      <x:c r="AI97" s="25" t="str">
        <x:v>N/A</x:v>
      </x:c>
      <x:c r="AJ97" s="25" t="str">
        <x:v>N/A</x:v>
      </x:c>
      <x:c r="AK97" s="25" t="str">
        <x:v>N/A</x:v>
      </x:c>
      <x:c r="AL97" s="25" t="str">
        <x:v>N/A</x:v>
      </x:c>
      <x:c r="AM97" s="25" t="str">
        <x:v>N</x:v>
      </x:c>
      <x:c r="AN97" s="25" t="str">
        <x:v>N</x:v>
      </x:c>
      <x:c r="AO97" s="25" t="str">
        <x:v>N</x:v>
      </x:c>
      <x:c r="AP97" s="25" t="str">
        <x:v>N</x:v>
      </x:c>
      <x:c r="AQ97" s="25" t="str">
        <x:v>N</x:v>
      </x:c>
      <x:c r="AR97" s="25" t="str">
        <x:v>Y</x:v>
      </x:c>
      <x:c r="AS97" s="25" t="str">
        <x:v>N</x:v>
      </x:c>
      <x:c r="AT97" s="25" t="str">
        <x:v>N</x:v>
      </x:c>
      <x:c r="AU97" s="25" t="str">
        <x:v>N</x:v>
      </x:c>
      <x:c r="AV97" s="25" t="str">
        <x:v>Y</x:v>
      </x:c>
      <x:c r="AW97" s="25" t="str">
        <x:v>N</x:v>
      </x:c>
      <x:c r="AX97" s="25" t="str">
        <x:v>N/A</x:v>
      </x:c>
    </x:row>
    <x:row r="98">
      <x:c r="A98" s="24" t="str">
        <x:v>094</x:v>
      </x:c>
      <x:c r="B98" s="25" t="str">
        <x:v>Surgical</x:v>
      </x:c>
      <x:c r="C98" s="25" t="str">
        <x:v>sagging skin</x:v>
      </x:c>
      <x:c r="D98" s="25" t="str">
        <x:v>Y</x:v>
      </x:c>
      <x:c r="E98" s="25" t="str">
        <x:v>Y</x:v>
      </x:c>
      <x:c r="F98" s="25" t="str">
        <x:v>Y</x:v>
      </x:c>
      <x:c r="G98" s="25" t="str">
        <x:v>Y</x:v>
      </x:c>
      <x:c r="H98" s="25" t="str">
        <x:v>Y</x:v>
      </x:c>
      <x:c r="I98" s="25" t="str">
        <x:v>Y</x:v>
      </x:c>
      <x:c r="J98" s="25" t="str">
        <x:v>Y</x:v>
      </x:c>
      <x:c r="K98" s="25" t="str">
        <x:v>Y</x:v>
      </x:c>
      <x:c r="L98" s="25" t="str">
        <x:v>Y</x:v>
      </x:c>
      <x:c r="M98" s="25" t="str">
        <x:v>Y</x:v>
      </x:c>
      <x:c r="N98" s="25" t="str">
        <x:v>N</x:v>
      </x:c>
      <x:c r="O98" s="25" t="str">
        <x:v>Y</x:v>
      </x:c>
      <x:c r="P98" s="25" t="str">
        <x:v>Exact</x:v>
      </x:c>
      <x:c r="Q98" s="25" t="str">
        <x:v>N</x:v>
      </x:c>
      <x:c r="R98" s="25" t="str">
        <x:v>Y</x:v>
      </x:c>
      <x:c r="S98" s="25" t="str">
        <x:v>Y</x:v>
      </x:c>
      <x:c r="T98" s="25" t="str">
        <x:v>Y</x:v>
      </x:c>
      <x:c r="U98" s="25" t="str">
        <x:v>Y</x:v>
      </x:c>
      <x:c r="V98" s="25" t="str">
        <x:v>Y</x:v>
      </x:c>
      <x:c r="W98" s="25" t="str">
        <x:v>Y</x:v>
      </x:c>
      <x:c r="X98" s="25" t="str">
        <x:v>Y</x:v>
      </x:c>
      <x:c r="Y98" s="25" t="str">
        <x:v>N</x:v>
      </x:c>
      <x:c r="Z98" s="25" t="str">
        <x:v>N</x:v>
      </x:c>
      <x:c r="AA98" s="25" t="str">
        <x:v>N</x:v>
      </x:c>
      <x:c r="AB98" s="25" t="str">
        <x:v>N</x:v>
      </x:c>
      <x:c r="AC98" s="25" t="str">
        <x:v>N</x:v>
      </x:c>
      <x:c r="AD98" s="25" t="str">
        <x:v>Y</x:v>
      </x:c>
      <x:c r="AE98" s="25" t="str">
        <x:v>Y</x:v>
      </x:c>
      <x:c r="AF98" s="25" t="str">
        <x:v>Y</x:v>
      </x:c>
      <x:c r="AG98" s="25" t="str">
        <x:v>N/A</x:v>
      </x:c>
      <x:c r="AH98" s="25" t="str">
        <x:v>N/A</x:v>
      </x:c>
      <x:c r="AI98" s="25" t="str">
        <x:v>N/A</x:v>
      </x:c>
      <x:c r="AJ98" s="25" t="str">
        <x:v>N/A</x:v>
      </x:c>
      <x:c r="AK98" s="25" t="str">
        <x:v>N/A</x:v>
      </x:c>
      <x:c r="AL98" s="25" t="str">
        <x:v>N/A</x:v>
      </x:c>
      <x:c r="AM98" s="25" t="str">
        <x:v>N</x:v>
      </x:c>
      <x:c r="AN98" s="25" t="str">
        <x:v>N</x:v>
      </x:c>
      <x:c r="AO98" s="25" t="str">
        <x:v>Y</x:v>
      </x:c>
      <x:c r="AP98" s="25" t="str">
        <x:v>N</x:v>
      </x:c>
      <x:c r="AQ98" s="25" t="str">
        <x:v>N</x:v>
      </x:c>
      <x:c r="AR98" s="25" t="str">
        <x:v>Y</x:v>
      </x:c>
      <x:c r="AS98" s="25" t="str">
        <x:v>N</x:v>
      </x:c>
      <x:c r="AT98" s="25" t="str">
        <x:v>Y</x:v>
      </x:c>
      <x:c r="AU98" s="25" t="str">
        <x:v>N</x:v>
      </x:c>
      <x:c r="AV98" s="25" t="str">
        <x:v>N</x:v>
      </x:c>
      <x:c r="AW98" s="25" t="str">
        <x:v>Y</x:v>
      </x:c>
      <x:c r="AX98" s="25" t="str">
        <x:v>N/A</x:v>
      </x:c>
    </x:row>
    <x:row r="99">
      <x:c r="A99" s="24" t="str">
        <x:v>095</x:v>
      </x:c>
      <x:c r="B99" s="25" t="str">
        <x:v>Non-surgical</x:v>
      </x:c>
      <x:c r="C99" s="25" t="str">
        <x:v>localised fat</x:v>
      </x:c>
      <x:c r="D99" s="25" t="str">
        <x:v>Y</x:v>
      </x:c>
      <x:c r="E99" s="25" t="str">
        <x:v>Y</x:v>
      </x:c>
      <x:c r="F99" s="25" t="str">
        <x:v>Y</x:v>
      </x:c>
      <x:c r="G99" s="25" t="str">
        <x:v>Y</x:v>
      </x:c>
      <x:c r="H99" s="25" t="str">
        <x:v>Y</x:v>
      </x:c>
      <x:c r="I99" s="25" t="str">
        <x:v>Y</x:v>
      </x:c>
      <x:c r="J99" s="25" t="str">
        <x:v>Y</x:v>
      </x:c>
      <x:c r="K99" s="25" t="str">
        <x:v>Y</x:v>
      </x:c>
      <x:c r="L99" s="25" t="str">
        <x:v>Y</x:v>
      </x:c>
      <x:c r="M99" s="25" t="str">
        <x:v>Y</x:v>
      </x:c>
      <x:c r="N99" s="25" t="str">
        <x:v>N</x:v>
      </x:c>
      <x:c r="O99" s="25" t="str">
        <x:v>N</x:v>
      </x:c>
      <x:c r="P99" s="25" t="str">
        <x:v>N/A</x:v>
      </x:c>
      <x:c r="Q99" s="25" t="str">
        <x:v>N</x:v>
      </x:c>
      <x:c r="R99" s="25" t="str">
        <x:v>N</x:v>
      </x:c>
      <x:c r="S99" s="25" t="str">
        <x:v>N</x:v>
      </x:c>
      <x:c r="T99" s="25" t="str">
        <x:v>N</x:v>
      </x:c>
      <x:c r="U99" s="25" t="str">
        <x:v>Y</x:v>
      </x:c>
      <x:c r="V99" s="25" t="str">
        <x:v>Y</x:v>
      </x:c>
      <x:c r="W99" s="25" t="str">
        <x:v>Y</x:v>
      </x:c>
      <x:c r="X99" s="25" t="str">
        <x:v>Y</x:v>
      </x:c>
      <x:c r="Y99" s="25" t="str">
        <x:v>N</x:v>
      </x:c>
      <x:c r="Z99" s="25" t="str">
        <x:v>N</x:v>
      </x:c>
      <x:c r="AA99" s="25" t="str">
        <x:v>N</x:v>
      </x:c>
      <x:c r="AB99" s="25" t="str">
        <x:v>N</x:v>
      </x:c>
      <x:c r="AC99" s="25" t="str">
        <x:v>Y</x:v>
      </x:c>
      <x:c r="AD99" s="25" t="str">
        <x:v>Y</x:v>
      </x:c>
      <x:c r="AE99" s="25" t="str">
        <x:v>Y</x:v>
      </x:c>
      <x:c r="AF99" s="25" t="str">
        <x:v>Y</x:v>
      </x:c>
      <x:c r="AG99" s="25" t="str">
        <x:v>N/A</x:v>
      </x:c>
      <x:c r="AH99" s="25" t="str">
        <x:v>N/A</x:v>
      </x:c>
      <x:c r="AI99" s="25" t="str">
        <x:v>N/A</x:v>
      </x:c>
      <x:c r="AJ99" s="25" t="str">
        <x:v>N/A</x:v>
      </x:c>
      <x:c r="AK99" s="25" t="str">
        <x:v>N/A</x:v>
      </x:c>
      <x:c r="AL99" s="25" t="str">
        <x:v>N/A</x:v>
      </x:c>
      <x:c r="AM99" s="25" t="str">
        <x:v>N</x:v>
      </x:c>
      <x:c r="AN99" s="25" t="str">
        <x:v>N</x:v>
      </x:c>
      <x:c r="AO99" s="25" t="str">
        <x:v>Y</x:v>
      </x:c>
      <x:c r="AP99" s="25" t="str">
        <x:v>N</x:v>
      </x:c>
      <x:c r="AQ99" s="25" t="str">
        <x:v>Y</x:v>
      </x:c>
      <x:c r="AR99" s="25" t="str">
        <x:v>Y</x:v>
      </x:c>
      <x:c r="AS99" s="25" t="str">
        <x:v>N</x:v>
      </x:c>
      <x:c r="AT99" s="25" t="str">
        <x:v>Y</x:v>
      </x:c>
      <x:c r="AU99" s="25" t="str">
        <x:v>N</x:v>
      </x:c>
      <x:c r="AV99" s="25" t="str">
        <x:v>Y</x:v>
      </x:c>
      <x:c r="AW99" s="25" t="str">
        <x:v>N</x:v>
      </x:c>
      <x:c r="AX99" s="25" t="str">
        <x:v>N/A</x:v>
      </x:c>
    </x:row>
    <x:row r="100">
      <x:c r="A100" s="24" t="str">
        <x:v>096</x:v>
      </x:c>
      <x:c r="B100" s="25" t="str">
        <x:v>Non-surgical</x:v>
      </x:c>
      <x:c r="C100" s="25" t="str">
        <x:v>wrinkles</x:v>
      </x:c>
      <x:c r="D100" s="25" t="str">
        <x:v>Y</x:v>
      </x:c>
      <x:c r="E100" s="25" t="str">
        <x:v>Y</x:v>
      </x:c>
      <x:c r="F100" s="25" t="str">
        <x:v>Y</x:v>
      </x:c>
      <x:c r="G100" s="25" t="str">
        <x:v>Y</x:v>
      </x:c>
      <x:c r="H100" s="25" t="str">
        <x:v>N</x:v>
      </x:c>
      <x:c r="I100" s="25" t="str">
        <x:v>Y</x:v>
      </x:c>
      <x:c r="J100" s="25" t="str">
        <x:v>Y</x:v>
      </x:c>
      <x:c r="K100" s="25" t="str">
        <x:v>Y</x:v>
      </x:c>
      <x:c r="L100" s="25" t="str">
        <x:v>Y</x:v>
      </x:c>
      <x:c r="M100" s="25" t="str">
        <x:v>Y</x:v>
      </x:c>
      <x:c r="N100" s="25" t="str">
        <x:v>N</x:v>
      </x:c>
      <x:c r="O100" s="25" t="str">
        <x:v>N</x:v>
      </x:c>
      <x:c r="P100" s="25" t="str">
        <x:v>Exact</x:v>
      </x:c>
      <x:c r="Q100" s="25" t="str">
        <x:v>Y</x:v>
      </x:c>
      <x:c r="R100" s="25" t="str">
        <x:v>Y</x:v>
      </x:c>
      <x:c r="S100" s="25" t="str">
        <x:v>N</x:v>
      </x:c>
      <x:c r="T100" s="25" t="str">
        <x:v>N</x:v>
      </x:c>
      <x:c r="U100" s="25" t="str">
        <x:v>N</x:v>
      </x:c>
      <x:c r="V100" s="25" t="str">
        <x:v>N/A</x:v>
      </x:c>
      <x:c r="W100" s="25" t="str">
        <x:v>N</x:v>
      </x:c>
      <x:c r="X100" s="25" t="str">
        <x:v>Y</x:v>
      </x:c>
      <x:c r="Y100" s="25" t="str">
        <x:v>N</x:v>
      </x:c>
      <x:c r="Z100" s="25" t="str">
        <x:v>N</x:v>
      </x:c>
      <x:c r="AA100" s="25" t="str">
        <x:v>N</x:v>
      </x:c>
      <x:c r="AB100" s="25" t="str">
        <x:v>N</x:v>
      </x:c>
      <x:c r="AC100" s="25" t="str">
        <x:v>N</x:v>
      </x:c>
      <x:c r="AD100" s="25" t="str">
        <x:v>Y</x:v>
      </x:c>
      <x:c r="AE100" s="25" t="str">
        <x:v>Y</x:v>
      </x:c>
      <x:c r="AF100" s="25" t="str">
        <x:v>Y</x:v>
      </x:c>
      <x:c r="AG100" s="25" t="str">
        <x:v>N/A</x:v>
      </x:c>
      <x:c r="AH100" s="25" t="str">
        <x:v>N/A</x:v>
      </x:c>
      <x:c r="AI100" s="25" t="str">
        <x:v>N/A</x:v>
      </x:c>
      <x:c r="AJ100" s="25" t="str">
        <x:v>N/A</x:v>
      </x:c>
      <x:c r="AK100" s="25" t="str">
        <x:v>N/A</x:v>
      </x:c>
      <x:c r="AL100" s="25" t="str">
        <x:v>N/A</x:v>
      </x:c>
      <x:c r="AM100" s="25" t="str">
        <x:v>N</x:v>
      </x:c>
      <x:c r="AN100" s="25" t="str">
        <x:v>Y</x:v>
      </x:c>
      <x:c r="AO100" s="25" t="str">
        <x:v>N</x:v>
      </x:c>
      <x:c r="AP100" s="25" t="str">
        <x:v>N</x:v>
      </x:c>
      <x:c r="AQ100" s="25" t="str">
        <x:v>N</x:v>
      </x:c>
      <x:c r="AR100" s="25" t="str">
        <x:v>Y</x:v>
      </x:c>
      <x:c r="AS100" s="25" t="str">
        <x:v>Y</x:v>
      </x:c>
      <x:c r="AT100" s="25" t="str">
        <x:v>N</x:v>
      </x:c>
      <x:c r="AU100" s="25" t="str">
        <x:v>N</x:v>
      </x:c>
      <x:c r="AV100" s="25" t="str">
        <x:v>N</x:v>
      </x:c>
      <x:c r="AW100" s="25" t="str">
        <x:v>Y</x:v>
      </x:c>
      <x:c r="AX100" s="25" t="str">
        <x:v>N/A</x:v>
      </x:c>
    </x:row>
    <x:row r="101">
      <x:c r="A101" s="24" t="str">
        <x:v>097</x:v>
      </x:c>
      <x:c r="B101" s="25" t="str">
        <x:v>Mixed</x:v>
      </x:c>
      <x:c r="C101" s="25" t="str">
        <x:v>blepharoplasty</x:v>
      </x:c>
      <x:c r="D101" s="25" t="str">
        <x:v>Y</x:v>
      </x:c>
      <x:c r="E101" s="25" t="str">
        <x:v>Y</x:v>
      </x:c>
      <x:c r="F101" s="25" t="str">
        <x:v>Y</x:v>
      </x:c>
      <x:c r="G101" s="25" t="str">
        <x:v>Y</x:v>
      </x:c>
      <x:c r="H101" s="25" t="str">
        <x:v>Y</x:v>
      </x:c>
      <x:c r="I101" s="25" t="str">
        <x:v>Y</x:v>
      </x:c>
      <x:c r="J101" s="25" t="str">
        <x:v>Y</x:v>
      </x:c>
      <x:c r="K101" s="25" t="str">
        <x:v>Y</x:v>
      </x:c>
      <x:c r="L101" s="25" t="str">
        <x:v>Y</x:v>
      </x:c>
      <x:c r="M101" s="25" t="str">
        <x:v>Y</x:v>
      </x:c>
      <x:c r="N101" s="25" t="str">
        <x:v>Y</x:v>
      </x:c>
      <x:c r="O101" s="25" t="str">
        <x:v>Y</x:v>
      </x:c>
      <x:c r="P101" s="25" t="str">
        <x:v>Exact</x:v>
      </x:c>
      <x:c r="Q101" s="25" t="str">
        <x:v>N</x:v>
      </x:c>
      <x:c r="R101" s="25" t="str">
        <x:v>Y</x:v>
      </x:c>
      <x:c r="S101" s="25" t="str">
        <x:v>Y</x:v>
      </x:c>
      <x:c r="T101" s="25" t="str">
        <x:v>Y</x:v>
      </x:c>
      <x:c r="U101" s="25" t="str">
        <x:v>Y</x:v>
      </x:c>
      <x:c r="V101" s="25" t="str">
        <x:v>Y</x:v>
      </x:c>
      <x:c r="W101" s="25" t="str">
        <x:v>Y</x:v>
      </x:c>
      <x:c r="X101" s="25" t="str">
        <x:v>Y</x:v>
      </x:c>
      <x:c r="Y101" s="25" t="str">
        <x:v>N</x:v>
      </x:c>
      <x:c r="Z101" s="25" t="str">
        <x:v>N</x:v>
      </x:c>
      <x:c r="AA101" s="25" t="str">
        <x:v>Y</x:v>
      </x:c>
      <x:c r="AB101" s="25" t="str">
        <x:v>Y</x:v>
      </x:c>
      <x:c r="AC101" s="25" t="str">
        <x:v>Y</x:v>
      </x:c>
      <x:c r="AD101" s="25" t="str">
        <x:v>Y</x:v>
      </x:c>
      <x:c r="AE101" s="25" t="str">
        <x:v>Y</x:v>
      </x:c>
      <x:c r="AF101" s="25" t="str">
        <x:v>Y</x:v>
      </x:c>
      <x:c r="AG101" s="25" t="str">
        <x:v>N</x:v>
      </x:c>
      <x:c r="AH101" s="25" t="str">
        <x:v>N</x:v>
      </x:c>
      <x:c r="AI101" s="25" t="str">
        <x:v>N</x:v>
      </x:c>
      <x:c r="AJ101" s="25" t="str">
        <x:v>Y</x:v>
      </x:c>
      <x:c r="AK101" s="25" t="str">
        <x:v>Y</x:v>
      </x:c>
      <x:c r="AL101" s="25" t="str">
        <x:v>Correct</x:v>
      </x:c>
      <x:c r="AM101" s="25" t="str">
        <x:v>Y</x:v>
      </x:c>
      <x:c r="AN101" s="25" t="str">
        <x:v>N</x:v>
      </x:c>
      <x:c r="AO101" s="25" t="str">
        <x:v>Y</x:v>
      </x:c>
      <x:c r="AP101" s="25" t="str">
        <x:v>N</x:v>
      </x:c>
      <x:c r="AQ101" s="25" t="str">
        <x:v>Y</x:v>
      </x:c>
      <x:c r="AR101" s="25" t="str">
        <x:v>Y</x:v>
      </x:c>
      <x:c r="AS101" s="25" t="str">
        <x:v>N</x:v>
      </x:c>
      <x:c r="AT101" s="25" t="str">
        <x:v>Y</x:v>
      </x:c>
      <x:c r="AU101" s="25" t="str">
        <x:v>N</x:v>
      </x:c>
      <x:c r="AV101" s="25" t="str">
        <x:v>Y</x:v>
      </x:c>
      <x:c r="AW101" s="25" t="str">
        <x:v>Y</x:v>
      </x:c>
      <x:c r="AX101" s="25" t="str">
        <x:v>Y</x:v>
      </x:c>
    </x:row>
    <x:row r="102">
      <x:c r="A102" s="24" t="str">
        <x:v>098</x:v>
      </x:c>
      <x:c r="B102" s="25" t="str">
        <x:v>Surgical</x:v>
      </x:c>
      <x:c r="C102" s="25" t="str">
        <x:v>wrinkles</x:v>
      </x:c>
      <x:c r="D102" s="25" t="str">
        <x:v>Y</x:v>
      </x:c>
      <x:c r="E102" s="25" t="str">
        <x:v>Y</x:v>
      </x:c>
      <x:c r="F102" s="25" t="str">
        <x:v>Y</x:v>
      </x:c>
      <x:c r="G102" s="25" t="str">
        <x:v>N</x:v>
      </x:c>
      <x:c r="H102" s="25" t="str">
        <x:v>Y</x:v>
      </x:c>
      <x:c r="I102" s="25" t="str">
        <x:v>Y</x:v>
      </x:c>
      <x:c r="J102" s="25" t="str">
        <x:v>Y</x:v>
      </x:c>
      <x:c r="K102" s="25" t="str">
        <x:v>Y</x:v>
      </x:c>
      <x:c r="L102" s="25" t="str">
        <x:v>Y</x:v>
      </x:c>
      <x:c r="M102" s="25" t="str">
        <x:v>Y</x:v>
      </x:c>
      <x:c r="N102" s="25" t="str">
        <x:v>Y</x:v>
      </x:c>
      <x:c r="O102" s="25" t="str">
        <x:v>N</x:v>
      </x:c>
      <x:c r="P102" s="25" t="str">
        <x:v>N/A</x:v>
      </x:c>
      <x:c r="Q102" s="25" t="str">
        <x:v>N</x:v>
      </x:c>
      <x:c r="R102" s="25" t="str">
        <x:v>N</x:v>
      </x:c>
      <x:c r="S102" s="25" t="str">
        <x:v>N</x:v>
      </x:c>
      <x:c r="T102" s="25" t="str">
        <x:v>Y</x:v>
      </x:c>
      <x:c r="U102" s="25" t="str">
        <x:v>Y</x:v>
      </x:c>
      <x:c r="V102" s="25" t="str">
        <x:v>Y</x:v>
      </x:c>
      <x:c r="W102" s="25" t="str">
        <x:v>N</x:v>
      </x:c>
      <x:c r="X102" s="25" t="str">
        <x:v>Y</x:v>
      </x:c>
      <x:c r="Y102" s="25" t="str">
        <x:v>N</x:v>
      </x:c>
      <x:c r="Z102" s="25" t="str">
        <x:v>N</x:v>
      </x:c>
      <x:c r="AA102" s="25" t="str">
        <x:v>N</x:v>
      </x:c>
      <x:c r="AB102" s="25" t="str">
        <x:v>N</x:v>
      </x:c>
      <x:c r="AC102" s="25" t="str">
        <x:v>N</x:v>
      </x:c>
      <x:c r="AD102" s="25" t="str">
        <x:v>Y</x:v>
      </x:c>
      <x:c r="AE102" s="25" t="str">
        <x:v>N</x:v>
      </x:c>
      <x:c r="AF102" s="25" t="str">
        <x:v>Y</x:v>
      </x:c>
      <x:c r="AG102" s="25" t="str">
        <x:v>N/A</x:v>
      </x:c>
      <x:c r="AH102" s="25" t="str">
        <x:v>N/A</x:v>
      </x:c>
      <x:c r="AI102" s="25" t="str">
        <x:v>N/A</x:v>
      </x:c>
      <x:c r="AJ102" s="25" t="str">
        <x:v>N/A</x:v>
      </x:c>
      <x:c r="AK102" s="25" t="str">
        <x:v>N/A</x:v>
      </x:c>
      <x:c r="AL102" s="25" t="str">
        <x:v>N/A</x:v>
      </x:c>
      <x:c r="AM102" s="25" t="str">
        <x:v>N</x:v>
      </x:c>
      <x:c r="AN102" s="25" t="str">
        <x:v>N</x:v>
      </x:c>
      <x:c r="AO102" s="25" t="str">
        <x:v>N</x:v>
      </x:c>
      <x:c r="AP102" s="25" t="str">
        <x:v>N</x:v>
      </x:c>
      <x:c r="AQ102" s="25" t="str">
        <x:v>N</x:v>
      </x:c>
      <x:c r="AR102" s="25" t="str">
        <x:v>Y</x:v>
      </x:c>
      <x:c r="AS102" s="25" t="str">
        <x:v>N</x:v>
      </x:c>
      <x:c r="AT102" s="25" t="str">
        <x:v>N</x:v>
      </x:c>
      <x:c r="AU102" s="25" t="str">
        <x:v>N</x:v>
      </x:c>
      <x:c r="AV102" s="25" t="str">
        <x:v>N</x:v>
      </x:c>
      <x:c r="AW102" s="25" t="str">
        <x:v>N</x:v>
      </x:c>
      <x:c r="AX102" s="25" t="str">
        <x:v>N/A</x:v>
      </x:c>
    </x:row>
    <x:row r="103">
      <x:c r="A103" s="24" t="str">
        <x:v>099</x:v>
      </x:c>
      <x:c r="B103" s="25" t="str">
        <x:v>Surgical</x:v>
      </x:c>
      <x:c r="C103" s="25" t="str">
        <x:v>breast</x:v>
      </x:c>
      <x:c r="D103" s="25" t="str">
        <x:v>Y</x:v>
      </x:c>
      <x:c r="E103" s="25" t="str">
        <x:v>Y</x:v>
      </x:c>
      <x:c r="F103" s="25" t="str">
        <x:v>Y</x:v>
      </x:c>
      <x:c r="G103" s="25" t="str">
        <x:v>N</x:v>
      </x:c>
      <x:c r="H103" s="25" t="str">
        <x:v>Y</x:v>
      </x:c>
      <x:c r="I103" s="25" t="str">
        <x:v>Y</x:v>
      </x:c>
      <x:c r="J103" s="25" t="str">
        <x:v>Y</x:v>
      </x:c>
      <x:c r="K103" s="25" t="str">
        <x:v>Y</x:v>
      </x:c>
      <x:c r="L103" s="25" t="str">
        <x:v>Y</x:v>
      </x:c>
      <x:c r="M103" s="25" t="str">
        <x:v>Y</x:v>
      </x:c>
      <x:c r="N103" s="25" t="str">
        <x:v>Y</x:v>
      </x:c>
      <x:c r="O103" s="25" t="str">
        <x:v>Y</x:v>
      </x:c>
      <x:c r="P103" s="25" t="str">
        <x:v>Exact</x:v>
      </x:c>
      <x:c r="Q103" s="25" t="str">
        <x:v>N</x:v>
      </x:c>
      <x:c r="R103" s="25" t="str">
        <x:v>Y</x:v>
      </x:c>
      <x:c r="S103" s="25" t="str">
        <x:v>Y</x:v>
      </x:c>
      <x:c r="T103" s="25" t="str">
        <x:v>Y</x:v>
      </x:c>
      <x:c r="U103" s="25" t="str">
        <x:v>Y</x:v>
      </x:c>
      <x:c r="V103" s="25" t="str">
        <x:v>Y</x:v>
      </x:c>
      <x:c r="W103" s="25" t="str">
        <x:v>N</x:v>
      </x:c>
      <x:c r="X103" s="25" t="str">
        <x:v>Y</x:v>
      </x:c>
      <x:c r="Y103" s="25" t="str">
        <x:v>N</x:v>
      </x:c>
      <x:c r="Z103" s="25" t="str">
        <x:v>N</x:v>
      </x:c>
      <x:c r="AA103" s="25" t="str">
        <x:v>N</x:v>
      </x:c>
      <x:c r="AB103" s="25" t="str">
        <x:v>N</x:v>
      </x:c>
      <x:c r="AC103" s="25" t="str">
        <x:v>N</x:v>
      </x:c>
      <x:c r="AD103" s="25" t="str">
        <x:v>Y</x:v>
      </x:c>
      <x:c r="AE103" s="25" t="str">
        <x:v>Y</x:v>
      </x:c>
      <x:c r="AF103" s="25" t="str">
        <x:v>Y</x:v>
      </x:c>
      <x:c r="AG103" s="25" t="str">
        <x:v>N/A</x:v>
      </x:c>
      <x:c r="AH103" s="25" t="str">
        <x:v>N/A</x:v>
      </x:c>
      <x:c r="AI103" s="25" t="str">
        <x:v>N/A</x:v>
      </x:c>
      <x:c r="AJ103" s="25" t="str">
        <x:v>N/A</x:v>
      </x:c>
      <x:c r="AK103" s="25" t="str">
        <x:v>N/A</x:v>
      </x:c>
      <x:c r="AL103" s="25" t="str">
        <x:v>N/A</x:v>
      </x:c>
      <x:c r="AM103" s="25" t="str">
        <x:v>N</x:v>
      </x:c>
      <x:c r="AN103" s="25" t="str">
        <x:v>Y</x:v>
      </x:c>
      <x:c r="AO103" s="25" t="str">
        <x:v>Y</x:v>
      </x:c>
      <x:c r="AP103" s="25" t="str">
        <x:v>N</x:v>
      </x:c>
      <x:c r="AQ103" s="25" t="str">
        <x:v>N</x:v>
      </x:c>
      <x:c r="AR103" s="25" t="str">
        <x:v>Y</x:v>
      </x:c>
      <x:c r="AS103" s="25" t="str">
        <x:v>Y</x:v>
      </x:c>
      <x:c r="AT103" s="25" t="str">
        <x:v>N</x:v>
      </x:c>
      <x:c r="AU103" s="25" t="str">
        <x:v>N</x:v>
      </x:c>
      <x:c r="AV103" s="25" t="str">
        <x:v>Y</x:v>
      </x:c>
      <x:c r="AW103" s="25" t="str">
        <x:v>Y</x:v>
      </x:c>
      <x:c r="AX103" s="25" t="str">
        <x:v>N/A</x:v>
      </x:c>
    </x:row>
    <x:row r="104">
      <x:c r="A104" s="24" t="str">
        <x:v>100</x:v>
      </x:c>
      <x:c r="B104" s="25" t="str">
        <x:v>Non-surgical</x:v>
      </x:c>
      <x:c r="C104" s="25" t="str">
        <x:v>wrinkles</x:v>
      </x:c>
      <x:c r="D104" s="25" t="str">
        <x:v>Y</x:v>
      </x:c>
      <x:c r="E104" s="25" t="str">
        <x:v>Y</x:v>
      </x:c>
      <x:c r="F104" s="25" t="str">
        <x:v>Y</x:v>
      </x:c>
      <x:c r="G104" s="25" t="str">
        <x:v>N</x:v>
      </x:c>
      <x:c r="H104" s="25" t="str">
        <x:v>N</x:v>
      </x:c>
      <x:c r="I104" s="25" t="str">
        <x:v>Y</x:v>
      </x:c>
      <x:c r="J104" s="25" t="str">
        <x:v>Y</x:v>
      </x:c>
      <x:c r="K104" s="25" t="str">
        <x:v>Y</x:v>
      </x:c>
      <x:c r="L104" s="25" t="str">
        <x:v>N</x:v>
      </x:c>
      <x:c r="M104" s="25" t="str">
        <x:v>N</x:v>
      </x:c>
      <x:c r="N104" s="25" t="str">
        <x:v>Y</x:v>
      </x:c>
      <x:c r="O104" s="25" t="str">
        <x:v>N</x:v>
      </x:c>
      <x:c r="P104" s="25" t="str">
        <x:v>Exact</x:v>
      </x:c>
      <x:c r="Q104" s="25" t="str">
        <x:v>Y</x:v>
      </x:c>
      <x:c r="R104" s="25" t="str">
        <x:v>N</x:v>
      </x:c>
      <x:c r="S104" s="25" t="str">
        <x:v>N</x:v>
      </x:c>
      <x:c r="T104" s="25" t="str">
        <x:v>Y</x:v>
      </x:c>
      <x:c r="U104" s="25" t="str">
        <x:v>Y</x:v>
      </x:c>
      <x:c r="V104" s="25" t="str">
        <x:v>N</x:v>
      </x:c>
      <x:c r="W104" s="25" t="str">
        <x:v>N</x:v>
      </x:c>
      <x:c r="X104" s="25" t="str">
        <x:v>Y</x:v>
      </x:c>
      <x:c r="Y104" s="25" t="str">
        <x:v>N</x:v>
      </x:c>
      <x:c r="Z104" s="25" t="str">
        <x:v>N</x:v>
      </x:c>
      <x:c r="AA104" s="25" t="str">
        <x:v>N</x:v>
      </x:c>
      <x:c r="AB104" s="25" t="str">
        <x:v>N</x:v>
      </x:c>
      <x:c r="AC104" s="25" t="str">
        <x:v>Y</x:v>
      </x:c>
      <x:c r="AD104" s="25" t="str">
        <x:v>Y</x:v>
      </x:c>
      <x:c r="AE104" s="25" t="str">
        <x:v>Y</x:v>
      </x:c>
      <x:c r="AF104" s="25" t="str">
        <x:v>Y</x:v>
      </x:c>
      <x:c r="AG104" s="25" t="str">
        <x:v>N/A</x:v>
      </x:c>
      <x:c r="AH104" s="25" t="str">
        <x:v>N/A</x:v>
      </x:c>
      <x:c r="AI104" s="25" t="str">
        <x:v>N/A</x:v>
      </x:c>
      <x:c r="AJ104" s="25" t="str">
        <x:v>N/A</x:v>
      </x:c>
      <x:c r="AK104" s="25" t="str">
        <x:v>N/A</x:v>
      </x:c>
      <x:c r="AL104" s="25" t="str">
        <x:v>N/A</x:v>
      </x:c>
      <x:c r="AM104" s="25" t="str">
        <x:v>N</x:v>
      </x:c>
      <x:c r="AN104" s="25" t="str">
        <x:v>Y</x:v>
      </x:c>
      <x:c r="AO104" s="25" t="str">
        <x:v>N</x:v>
      </x:c>
      <x:c r="AP104" s="25" t="str">
        <x:v>N</x:v>
      </x:c>
      <x:c r="AQ104" s="25" t="str">
        <x:v>Y</x:v>
      </x:c>
      <x:c r="AR104" s="25" t="str">
        <x:v>Y</x:v>
      </x:c>
      <x:c r="AS104" s="25" t="str">
        <x:v>Y</x:v>
      </x:c>
      <x:c r="AT104" s="25" t="str">
        <x:v>N</x:v>
      </x:c>
      <x:c r="AU104" s="25" t="str">
        <x:v>N</x:v>
      </x:c>
      <x:c r="AV104" s="25" t="str">
        <x:v>N</x:v>
      </x:c>
      <x:c r="AW104" s="25" t="str">
        <x:v>Y</x:v>
      </x:c>
      <x:c r="AX104" s="25" t="str">
        <x:v>N/A</x:v>
      </x:c>
    </x:row>
    <x:row r="105">
      <x:c r="A105" s="24" t="str">
        <x:v>101</x:v>
      </x:c>
      <x:c r="B105" s="25" t="str">
        <x:v>Non-surgical</x:v>
      </x:c>
      <x:c r="C105" s="25" t="str">
        <x:v>wrinkles</x:v>
      </x:c>
      <x:c r="D105" s="25" t="str">
        <x:v>Y</x:v>
      </x:c>
      <x:c r="E105" s="25" t="str">
        <x:v>Y</x:v>
      </x:c>
      <x:c r="F105" s="25" t="str">
        <x:v>Y</x:v>
      </x:c>
      <x:c r="G105" s="25" t="str">
        <x:v>Y</x:v>
      </x:c>
      <x:c r="H105" s="25" t="str">
        <x:v>N</x:v>
      </x:c>
      <x:c r="I105" s="25" t="str">
        <x:v>Y</x:v>
      </x:c>
      <x:c r="J105" s="25" t="str">
        <x:v>Y</x:v>
      </x:c>
      <x:c r="K105" s="25" t="str">
        <x:v>Y</x:v>
      </x:c>
      <x:c r="L105" s="25" t="str">
        <x:v>N</x:v>
      </x:c>
      <x:c r="M105" s="25" t="str">
        <x:v>N</x:v>
      </x:c>
      <x:c r="N105" s="25" t="str">
        <x:v>N</x:v>
      </x:c>
      <x:c r="O105" s="25" t="str">
        <x:v>N</x:v>
      </x:c>
      <x:c r="P105" s="25" t="str">
        <x:v>Exact</x:v>
      </x:c>
      <x:c r="Q105" s="25" t="str">
        <x:v>Y</x:v>
      </x:c>
      <x:c r="R105" s="25" t="str">
        <x:v>Y</x:v>
      </x:c>
      <x:c r="S105" s="25" t="str">
        <x:v>N</x:v>
      </x:c>
      <x:c r="T105" s="25" t="str">
        <x:v>N</x:v>
      </x:c>
      <x:c r="U105" s="25" t="str">
        <x:v>N</x:v>
      </x:c>
      <x:c r="V105" s="25" t="str">
        <x:v>N/A</x:v>
      </x:c>
      <x:c r="W105" s="25" t="str">
        <x:v>Y</x:v>
      </x:c>
      <x:c r="X105" s="25" t="str">
        <x:v>Y</x:v>
      </x:c>
      <x:c r="Y105" s="25" t="str">
        <x:v>N</x:v>
      </x:c>
      <x:c r="Z105" s="25" t="str">
        <x:v>N</x:v>
      </x:c>
      <x:c r="AA105" s="25" t="str">
        <x:v>N</x:v>
      </x:c>
      <x:c r="AB105" s="25" t="str">
        <x:v>N</x:v>
      </x:c>
      <x:c r="AC105" s="25" t="str">
        <x:v>N</x:v>
      </x:c>
      <x:c r="AD105" s="25" t="str">
        <x:v>Y</x:v>
      </x:c>
      <x:c r="AE105" s="25" t="str">
        <x:v>Y</x:v>
      </x:c>
      <x:c r="AF105" s="25" t="str">
        <x:v>Y</x:v>
      </x:c>
      <x:c r="AG105" s="25" t="str">
        <x:v>N/A</x:v>
      </x:c>
      <x:c r="AH105" s="25" t="str">
        <x:v>N/A</x:v>
      </x:c>
      <x:c r="AI105" s="25" t="str">
        <x:v>N/A</x:v>
      </x:c>
      <x:c r="AJ105" s="25" t="str">
        <x:v>N/A</x:v>
      </x:c>
      <x:c r="AK105" s="25" t="str">
        <x:v>N/A</x:v>
      </x:c>
      <x:c r="AL105" s="25" t="str">
        <x:v>N/A</x:v>
      </x:c>
      <x:c r="AM105" s="25" t="str">
        <x:v>N</x:v>
      </x:c>
      <x:c r="AN105" s="25" t="str">
        <x:v>Y</x:v>
      </x:c>
      <x:c r="AO105" s="25" t="str">
        <x:v>N</x:v>
      </x:c>
      <x:c r="AP105" s="25" t="str">
        <x:v>N</x:v>
      </x:c>
      <x:c r="AQ105" s="25" t="str">
        <x:v>N</x:v>
      </x:c>
      <x:c r="AR105" s="25" t="str">
        <x:v>Y</x:v>
      </x:c>
      <x:c r="AS105" s="25" t="str">
        <x:v>Y</x:v>
      </x:c>
      <x:c r="AT105" s="25" t="str">
        <x:v>N</x:v>
      </x:c>
      <x:c r="AU105" s="25" t="str">
        <x:v>N</x:v>
      </x:c>
      <x:c r="AV105" s="25" t="str">
        <x:v>N</x:v>
      </x:c>
      <x:c r="AW105" s="25" t="str">
        <x:v>N</x:v>
      </x:c>
      <x:c r="AX105" s="25" t="str">
        <x:v>N/A</x:v>
      </x:c>
    </x:row>
    <x:row r="106">
      <x:c r="A106" s="24" t="str">
        <x:v>102</x:v>
      </x:c>
      <x:c r="B106" s="25" t="str">
        <x:v>Non-surgical</x:v>
      </x:c>
      <x:c r="C106" s="25" t="str">
        <x:v>wrinkles</x:v>
      </x:c>
      <x:c r="D106" s="25" t="str">
        <x:v>N</x:v>
      </x:c>
      <x:c r="E106" s="25" t="str">
        <x:v>N</x:v>
      </x:c>
      <x:c r="F106" s="25" t="str">
        <x:v>Y</x:v>
      </x:c>
      <x:c r="G106" s="25" t="str">
        <x:v>Y</x:v>
      </x:c>
      <x:c r="H106" s="25" t="str">
        <x:v>N</x:v>
      </x:c>
      <x:c r="I106" s="25" t="str">
        <x:v>Y</x:v>
      </x:c>
      <x:c r="J106" s="25" t="str">
        <x:v>N</x:v>
      </x:c>
      <x:c r="K106" s="25" t="str">
        <x:v>N</x:v>
      </x:c>
      <x:c r="L106" s="25" t="str">
        <x:v>N</x:v>
      </x:c>
      <x:c r="M106" s="25" t="str">
        <x:v>N</x:v>
      </x:c>
      <x:c r="N106" s="25" t="str">
        <x:v>N</x:v>
      </x:c>
      <x:c r="O106" s="25" t="str">
        <x:v>N</x:v>
      </x:c>
      <x:c r="P106" s="25" t="str">
        <x:v>Exact</x:v>
      </x:c>
      <x:c r="Q106" s="25" t="str">
        <x:v>Y</x:v>
      </x:c>
      <x:c r="R106" s="25" t="str">
        <x:v>N</x:v>
      </x:c>
      <x:c r="S106" s="25" t="str">
        <x:v>N</x:v>
      </x:c>
      <x:c r="T106" s="25" t="str">
        <x:v>N</x:v>
      </x:c>
      <x:c r="U106" s="25" t="str">
        <x:v>Y</x:v>
      </x:c>
      <x:c r="V106" s="25" t="str">
        <x:v>Y</x:v>
      </x:c>
      <x:c r="W106" s="25" t="str">
        <x:v>Y</x:v>
      </x:c>
      <x:c r="X106" s="25" t="str">
        <x:v>Y</x:v>
      </x:c>
      <x:c r="Y106" s="25" t="str">
        <x:v>N</x:v>
      </x:c>
      <x:c r="Z106" s="25" t="str">
        <x:v>N</x:v>
      </x:c>
      <x:c r="AA106" s="25" t="str">
        <x:v>N</x:v>
      </x:c>
      <x:c r="AB106" s="25" t="str">
        <x:v>N</x:v>
      </x:c>
      <x:c r="AC106" s="25" t="str">
        <x:v>N</x:v>
      </x:c>
      <x:c r="AD106" s="25" t="str">
        <x:v>Y</x:v>
      </x:c>
      <x:c r="AE106" s="25" t="str">
        <x:v>Y</x:v>
      </x:c>
      <x:c r="AF106" s="25" t="str">
        <x:v>Y</x:v>
      </x:c>
      <x:c r="AG106" s="25" t="str">
        <x:v>N/A</x:v>
      </x:c>
      <x:c r="AH106" s="25" t="str">
        <x:v>N/A</x:v>
      </x:c>
      <x:c r="AI106" s="25" t="str">
        <x:v>N/A</x:v>
      </x:c>
      <x:c r="AJ106" s="25" t="str">
        <x:v>N/A</x:v>
      </x:c>
      <x:c r="AK106" s="25" t="str">
        <x:v>N/A</x:v>
      </x:c>
      <x:c r="AL106" s="25" t="str">
        <x:v>N/A</x:v>
      </x:c>
      <x:c r="AM106" s="25" t="str">
        <x:v>N</x:v>
      </x:c>
      <x:c r="AN106" s="25" t="str">
        <x:v>N</x:v>
      </x:c>
      <x:c r="AO106" s="25" t="str">
        <x:v>N</x:v>
      </x:c>
      <x:c r="AP106" s="25" t="str">
        <x:v>N</x:v>
      </x:c>
      <x:c r="AQ106" s="25" t="str">
        <x:v>N</x:v>
      </x:c>
      <x:c r="AR106" s="25" t="str">
        <x:v>Y</x:v>
      </x:c>
      <x:c r="AS106" s="25" t="str">
        <x:v>Y</x:v>
      </x:c>
      <x:c r="AT106" s="25" t="str">
        <x:v>N</x:v>
      </x:c>
      <x:c r="AU106" s="25" t="str">
        <x:v>N</x:v>
      </x:c>
      <x:c r="AV106" s="25" t="str">
        <x:v>N</x:v>
      </x:c>
      <x:c r="AW106" s="25" t="str">
        <x:v>N</x:v>
      </x:c>
      <x:c r="AX106" s="25" t="str">
        <x:v>N/A</x:v>
      </x:c>
    </x:row>
    <x:row r="107">
      <x:c r="A107" s="24" t="str">
        <x:v>103</x:v>
      </x:c>
      <x:c r="B107" s="25" t="str">
        <x:v>Non-surgical</x:v>
      </x:c>
      <x:c r="C107" s="25" t="str">
        <x:v>facial ageing</x:v>
      </x:c>
      <x:c r="D107" s="25" t="str">
        <x:v>Y</x:v>
      </x:c>
      <x:c r="E107" s="25" t="str">
        <x:v>Y</x:v>
      </x:c>
      <x:c r="F107" s="25" t="str">
        <x:v>Y</x:v>
      </x:c>
      <x:c r="G107" s="25" t="str">
        <x:v>N</x:v>
      </x:c>
      <x:c r="H107" s="25" t="str">
        <x:v>Y</x:v>
      </x:c>
      <x:c r="I107" s="25" t="str">
        <x:v>Y</x:v>
      </x:c>
      <x:c r="J107" s="25" t="str">
        <x:v>Y</x:v>
      </x:c>
      <x:c r="K107" s="25" t="str">
        <x:v>Y</x:v>
      </x:c>
      <x:c r="L107" s="25" t="str">
        <x:v>N</x:v>
      </x:c>
      <x:c r="M107" s="25" t="str">
        <x:v>N</x:v>
      </x:c>
      <x:c r="N107" s="25" t="str">
        <x:v>Y</x:v>
      </x:c>
      <x:c r="O107" s="25" t="str">
        <x:v>Y</x:v>
      </x:c>
      <x:c r="P107" s="25" t="str">
        <x:v>Exact</x:v>
      </x:c>
      <x:c r="Q107" s="25" t="str">
        <x:v>N</x:v>
      </x:c>
      <x:c r="R107" s="25" t="str">
        <x:v>Y</x:v>
      </x:c>
      <x:c r="S107" s="25" t="str">
        <x:v>N</x:v>
      </x:c>
      <x:c r="T107" s="25" t="str">
        <x:v>Y</x:v>
      </x:c>
      <x:c r="U107" s="25" t="str">
        <x:v>Y</x:v>
      </x:c>
      <x:c r="V107" s="25" t="str">
        <x:v>Y</x:v>
      </x:c>
      <x:c r="W107" s="25" t="str">
        <x:v>Y</x:v>
      </x:c>
      <x:c r="X107" s="25" t="str">
        <x:v>Y</x:v>
      </x:c>
      <x:c r="Y107" s="25" t="str">
        <x:v>N</x:v>
      </x:c>
      <x:c r="Z107" s="25" t="str">
        <x:v>N</x:v>
      </x:c>
      <x:c r="AA107" s="25" t="str">
        <x:v>N</x:v>
      </x:c>
      <x:c r="AB107" s="25" t="str">
        <x:v>N</x:v>
      </x:c>
      <x:c r="AC107" s="25" t="str">
        <x:v>N</x:v>
      </x:c>
      <x:c r="AD107" s="25" t="str">
        <x:v>Y</x:v>
      </x:c>
      <x:c r="AE107" s="25" t="str">
        <x:v>Y</x:v>
      </x:c>
      <x:c r="AF107" s="25" t="str">
        <x:v>Y</x:v>
      </x:c>
      <x:c r="AG107" s="25" t="str">
        <x:v>N/A</x:v>
      </x:c>
      <x:c r="AH107" s="25" t="str">
        <x:v>N/A</x:v>
      </x:c>
      <x:c r="AI107" s="25" t="str">
        <x:v>N/A</x:v>
      </x:c>
      <x:c r="AJ107" s="25" t="str">
        <x:v>N/A</x:v>
      </x:c>
      <x:c r="AK107" s="25" t="str">
        <x:v>N/A</x:v>
      </x:c>
      <x:c r="AL107" s="25" t="str">
        <x:v>N/A</x:v>
      </x:c>
      <x:c r="AM107" s="25" t="str">
        <x:v>N</x:v>
      </x:c>
      <x:c r="AN107" s="25" t="str">
        <x:v>Y</x:v>
      </x:c>
      <x:c r="AO107" s="25" t="str">
        <x:v>N</x:v>
      </x:c>
      <x:c r="AP107" s="25" t="str">
        <x:v>N</x:v>
      </x:c>
      <x:c r="AQ107" s="25" t="str">
        <x:v>N</x:v>
      </x:c>
      <x:c r="AR107" s="25" t="str">
        <x:v>N</x:v>
      </x:c>
      <x:c r="AS107" s="25" t="str">
        <x:v>Y</x:v>
      </x:c>
      <x:c r="AT107" s="25" t="str">
        <x:v>N</x:v>
      </x:c>
      <x:c r="AU107" s="25" t="str">
        <x:v>N</x:v>
      </x:c>
      <x:c r="AV107" s="25" t="str">
        <x:v>N</x:v>
      </x:c>
      <x:c r="AW107" s="25" t="str">
        <x:v>N</x:v>
      </x:c>
      <x:c r="AX107" s="25" t="str">
        <x:v>N/A</x:v>
      </x:c>
    </x:row>
    <x:row r="108">
      <x:c r="A108" s="24" t="str">
        <x:v>104</x:v>
      </x:c>
      <x:c r="B108" s="25" t="str">
        <x:v>Non-surgical</x:v>
      </x:c>
      <x:c r="C108" s="25" t="str">
        <x:v>facial ageing</x:v>
      </x:c>
      <x:c r="D108" s="25" t="str">
        <x:v>Y</x:v>
      </x:c>
      <x:c r="E108" s="25" t="str">
        <x:v>N</x:v>
      </x:c>
      <x:c r="F108" s="25" t="str">
        <x:v>Y</x:v>
      </x:c>
      <x:c r="G108" s="25" t="str">
        <x:v>N</x:v>
      </x:c>
      <x:c r="H108" s="25" t="str">
        <x:v>N</x:v>
      </x:c>
      <x:c r="I108" s="25" t="str">
        <x:v>Y</x:v>
      </x:c>
      <x:c r="J108" s="25" t="str">
        <x:v>N</x:v>
      </x:c>
      <x:c r="K108" s="25" t="str">
        <x:v>Y</x:v>
      </x:c>
      <x:c r="L108" s="25" t="str">
        <x:v>N</x:v>
      </x:c>
      <x:c r="M108" s="25" t="str">
        <x:v>N</x:v>
      </x:c>
      <x:c r="N108" s="25" t="str">
        <x:v>N</x:v>
      </x:c>
      <x:c r="O108" s="25" t="str">
        <x:v>N</x:v>
      </x:c>
      <x:c r="P108" s="25" t="str">
        <x:v>Exact</x:v>
      </x:c>
      <x:c r="Q108" s="25" t="str">
        <x:v>Y</x:v>
      </x:c>
      <x:c r="R108" s="25" t="str">
        <x:v>Y</x:v>
      </x:c>
      <x:c r="S108" s="25" t="str">
        <x:v>N</x:v>
      </x:c>
      <x:c r="T108" s="25" t="str">
        <x:v>N</x:v>
      </x:c>
      <x:c r="U108" s="25" t="str">
        <x:v>N</x:v>
      </x:c>
      <x:c r="V108" s="25" t="str">
        <x:v>N/A</x:v>
      </x:c>
      <x:c r="W108" s="25" t="str">
        <x:v>N</x:v>
      </x:c>
      <x:c r="X108" s="25" t="str">
        <x:v>Y</x:v>
      </x:c>
      <x:c r="Y108" s="25" t="str">
        <x:v>N</x:v>
      </x:c>
      <x:c r="Z108" s="25" t="str">
        <x:v>N</x:v>
      </x:c>
      <x:c r="AA108" s="25" t="str">
        <x:v>N</x:v>
      </x:c>
      <x:c r="AB108" s="25" t="str">
        <x:v>N</x:v>
      </x:c>
      <x:c r="AC108" s="25" t="str">
        <x:v>Y</x:v>
      </x:c>
      <x:c r="AD108" s="25" t="str">
        <x:v>Y</x:v>
      </x:c>
      <x:c r="AE108" s="25" t="str">
        <x:v>Y</x:v>
      </x:c>
      <x:c r="AF108" s="25" t="str">
        <x:v>Y</x:v>
      </x:c>
      <x:c r="AG108" s="25" t="str">
        <x:v>N/A</x:v>
      </x:c>
      <x:c r="AH108" s="25" t="str">
        <x:v>N/A</x:v>
      </x:c>
      <x:c r="AI108" s="25" t="str">
        <x:v>N/A</x:v>
      </x:c>
      <x:c r="AJ108" s="25" t="str">
        <x:v>N/A</x:v>
      </x:c>
      <x:c r="AK108" s="25" t="str">
        <x:v>N/A</x:v>
      </x:c>
      <x:c r="AL108" s="25" t="str">
        <x:v>N/A</x:v>
      </x:c>
      <x:c r="AM108" s="25" t="str">
        <x:v>N</x:v>
      </x:c>
      <x:c r="AN108" s="25" t="str">
        <x:v>Y</x:v>
      </x:c>
      <x:c r="AO108" s="25" t="str">
        <x:v>N</x:v>
      </x:c>
      <x:c r="AP108" s="25" t="str">
        <x:v>N</x:v>
      </x:c>
      <x:c r="AQ108" s="25" t="str">
        <x:v>Y</x:v>
      </x:c>
      <x:c r="AR108" s="25" t="str">
        <x:v>Y</x:v>
      </x:c>
      <x:c r="AS108" s="25" t="str">
        <x:v>Y</x:v>
      </x:c>
      <x:c r="AT108" s="25" t="str">
        <x:v>N</x:v>
      </x:c>
      <x:c r="AU108" s="25" t="str">
        <x:v>N</x:v>
      </x:c>
      <x:c r="AV108" s="25" t="str">
        <x:v>N</x:v>
      </x:c>
      <x:c r="AW108" s="25" t="str">
        <x:v>Y</x:v>
      </x:c>
      <x:c r="AX108" s="25" t="str">
        <x:v>N/A</x:v>
      </x:c>
    </x:row>
    <x:row r="109">
      <x:c r="A109" s="24" t="str">
        <x:v>105</x:v>
      </x:c>
      <x:c r="B109" s="25" t="str">
        <x:v>Non-surgical</x:v>
      </x:c>
      <x:c r="C109" s="25" t="str">
        <x:v>wrinkles</x:v>
      </x:c>
      <x:c r="D109" s="25" t="str">
        <x:v>Y</x:v>
      </x:c>
      <x:c r="E109" s="25" t="str">
        <x:v>Y</x:v>
      </x:c>
      <x:c r="F109" s="25" t="str">
        <x:v>Y</x:v>
      </x:c>
      <x:c r="G109" s="25" t="str">
        <x:v>Y</x:v>
      </x:c>
      <x:c r="H109" s="25" t="str">
        <x:v>Y</x:v>
      </x:c>
      <x:c r="I109" s="25" t="str">
        <x:v>Y</x:v>
      </x:c>
      <x:c r="J109" s="25" t="str">
        <x:v>Y</x:v>
      </x:c>
      <x:c r="K109" s="25" t="str">
        <x:v>Y</x:v>
      </x:c>
      <x:c r="L109" s="25" t="str">
        <x:v>N</x:v>
      </x:c>
      <x:c r="M109" s="25" t="str">
        <x:v>N</x:v>
      </x:c>
      <x:c r="N109" s="25" t="str">
        <x:v>N</x:v>
      </x:c>
      <x:c r="O109" s="25" t="str">
        <x:v>Y</x:v>
      </x:c>
      <x:c r="P109" s="25" t="str">
        <x:v>Exact</x:v>
      </x:c>
      <x:c r="Q109" s="25" t="str">
        <x:v>N</x:v>
      </x:c>
      <x:c r="R109" s="25" t="str">
        <x:v>Y</x:v>
      </x:c>
      <x:c r="S109" s="25" t="str">
        <x:v>N</x:v>
      </x:c>
      <x:c r="T109" s="25" t="str">
        <x:v>Y</x:v>
      </x:c>
      <x:c r="U109" s="25" t="str">
        <x:v>Y</x:v>
      </x:c>
      <x:c r="V109" s="25" t="str">
        <x:v>N</x:v>
      </x:c>
      <x:c r="W109" s="25" t="str">
        <x:v>Y</x:v>
      </x:c>
      <x:c r="X109" s="25" t="str">
        <x:v>Y</x:v>
      </x:c>
      <x:c r="Y109" s="25" t="str">
        <x:v>N</x:v>
      </x:c>
      <x:c r="Z109" s="25" t="str">
        <x:v>Y</x:v>
      </x:c>
      <x:c r="AA109" s="25" t="str">
        <x:v>N</x:v>
      </x:c>
      <x:c r="AB109" s="25" t="str">
        <x:v>N</x:v>
      </x:c>
      <x:c r="AC109" s="25" t="str">
        <x:v>N</x:v>
      </x:c>
      <x:c r="AD109" s="25" t="str">
        <x:v>Y</x:v>
      </x:c>
      <x:c r="AE109" s="25" t="str">
        <x:v>Y</x:v>
      </x:c>
      <x:c r="AF109" s="25" t="str">
        <x:v>Y</x:v>
      </x:c>
      <x:c r="AG109" s="25" t="str">
        <x:v>N/A</x:v>
      </x:c>
      <x:c r="AH109" s="25" t="str">
        <x:v>N/A</x:v>
      </x:c>
      <x:c r="AI109" s="25" t="str">
        <x:v>N/A</x:v>
      </x:c>
      <x:c r="AJ109" s="25" t="str">
        <x:v>N/A</x:v>
      </x:c>
      <x:c r="AK109" s="25" t="str">
        <x:v>N/A</x:v>
      </x:c>
      <x:c r="AL109" s="25" t="str">
        <x:v>N/A</x:v>
      </x:c>
      <x:c r="AM109" s="25" t="str">
        <x:v>N</x:v>
      </x:c>
      <x:c r="AN109" s="25" t="str">
        <x:v>Y</x:v>
      </x:c>
      <x:c r="AO109" s="25" t="str">
        <x:v>N</x:v>
      </x:c>
      <x:c r="AP109" s="25" t="str">
        <x:v>N</x:v>
      </x:c>
      <x:c r="AQ109" s="25" t="str">
        <x:v>N</x:v>
      </x:c>
      <x:c r="AR109" s="25" t="str">
        <x:v>N</x:v>
      </x:c>
      <x:c r="AS109" s="25" t="str">
        <x:v>Y</x:v>
      </x:c>
      <x:c r="AT109" s="25" t="str">
        <x:v>N</x:v>
      </x:c>
      <x:c r="AU109" s="25" t="str">
        <x:v>N</x:v>
      </x:c>
      <x:c r="AV109" s="25" t="str">
        <x:v>N</x:v>
      </x:c>
      <x:c r="AW109" s="25" t="str">
        <x:v>N</x:v>
      </x:c>
      <x:c r="AX109" s="25" t="str">
        <x:v>N/A</x:v>
      </x:c>
    </x:row>
    <x:row r="110">
      <x:c r="A110" s="24" t="str">
        <x:v>106</x:v>
      </x:c>
      <x:c r="B110" s="25" t="str">
        <x:v>Non-surgical</x:v>
      </x:c>
      <x:c r="C110" s="25" t="str">
        <x:v>facial ageing</x:v>
      </x:c>
      <x:c r="D110" s="25" t="str">
        <x:v>Y</x:v>
      </x:c>
      <x:c r="E110" s="25" t="str">
        <x:v>Y</x:v>
      </x:c>
      <x:c r="F110" s="25" t="str">
        <x:v>Y</x:v>
      </x:c>
      <x:c r="G110" s="25" t="str">
        <x:v>N</x:v>
      </x:c>
      <x:c r="H110" s="25" t="str">
        <x:v>Y</x:v>
      </x:c>
      <x:c r="I110" s="25" t="str">
        <x:v>Y</x:v>
      </x:c>
      <x:c r="J110" s="25" t="str">
        <x:v>Y</x:v>
      </x:c>
      <x:c r="K110" s="25" t="str">
        <x:v>Y</x:v>
      </x:c>
      <x:c r="L110" s="25" t="str">
        <x:v>N</x:v>
      </x:c>
      <x:c r="M110" s="25" t="str">
        <x:v>N</x:v>
      </x:c>
      <x:c r="N110" s="25" t="str">
        <x:v>Y</x:v>
      </x:c>
      <x:c r="O110" s="25" t="str">
        <x:v>N</x:v>
      </x:c>
      <x:c r="P110" s="25" t="str">
        <x:v>Exact</x:v>
      </x:c>
      <x:c r="Q110" s="25" t="str">
        <x:v>Y</x:v>
      </x:c>
      <x:c r="R110" s="25" t="str">
        <x:v>Y</x:v>
      </x:c>
      <x:c r="S110" s="25" t="str">
        <x:v>Y</x:v>
      </x:c>
      <x:c r="T110" s="25" t="str">
        <x:v>N</x:v>
      </x:c>
      <x:c r="U110" s="25" t="str">
        <x:v>N</x:v>
      </x:c>
      <x:c r="V110" s="25" t="str">
        <x:v>N/A</x:v>
      </x:c>
      <x:c r="W110" s="25" t="str">
        <x:v>N</x:v>
      </x:c>
      <x:c r="X110" s="25" t="str">
        <x:v>Y</x:v>
      </x:c>
      <x:c r="Y110" s="25" t="str">
        <x:v>N</x:v>
      </x:c>
      <x:c r="Z110" s="25" t="str">
        <x:v>N</x:v>
      </x:c>
      <x:c r="AA110" s="25" t="str">
        <x:v>Y</x:v>
      </x:c>
      <x:c r="AB110" s="25" t="str">
        <x:v>N</x:v>
      </x:c>
      <x:c r="AC110" s="25" t="str">
        <x:v>N</x:v>
      </x:c>
      <x:c r="AD110" s="25" t="str">
        <x:v>Y</x:v>
      </x:c>
      <x:c r="AE110" s="25" t="str">
        <x:v>Y</x:v>
      </x:c>
      <x:c r="AF110" s="25" t="str">
        <x:v>Y</x:v>
      </x:c>
      <x:c r="AG110" s="25" t="str">
        <x:v>N/A</x:v>
      </x:c>
      <x:c r="AH110" s="25" t="str">
        <x:v>N/A</x:v>
      </x:c>
      <x:c r="AI110" s="25" t="str">
        <x:v>N/A</x:v>
      </x:c>
      <x:c r="AJ110" s="25" t="str">
        <x:v>N/A</x:v>
      </x:c>
      <x:c r="AK110" s="25" t="str">
        <x:v>N/A</x:v>
      </x:c>
      <x:c r="AL110" s="25" t="str">
        <x:v>N/A</x:v>
      </x:c>
      <x:c r="AM110" s="25" t="str">
        <x:v>N</x:v>
      </x:c>
      <x:c r="AN110" s="25" t="str">
        <x:v>Y</x:v>
      </x:c>
      <x:c r="AO110" s="25" t="str">
        <x:v>N</x:v>
      </x:c>
      <x:c r="AP110" s="25" t="str">
        <x:v>N</x:v>
      </x:c>
      <x:c r="AQ110" s="25" t="str">
        <x:v>N</x:v>
      </x:c>
      <x:c r="AR110" s="25" t="str">
        <x:v>Y</x:v>
      </x:c>
      <x:c r="AS110" s="25" t="str">
        <x:v>N</x:v>
      </x:c>
      <x:c r="AT110" s="25" t="str">
        <x:v>N</x:v>
      </x:c>
      <x:c r="AU110" s="25" t="str">
        <x:v>N</x:v>
      </x:c>
      <x:c r="AV110" s="25" t="str">
        <x:v>Y</x:v>
      </x:c>
      <x:c r="AW110" s="25" t="str">
        <x:v>Y</x:v>
      </x:c>
      <x:c r="AX110" s="25" t="str">
        <x:v>N/A</x:v>
      </x:c>
    </x:row>
    <x:row r="111">
      <x:c r="A111" s="24" t="str">
        <x:v>107</x:v>
      </x:c>
      <x:c r="B111" s="25" t="str">
        <x:v>Non-surgical</x:v>
      </x:c>
      <x:c r="C111" s="25" t="str">
        <x:v>facial ageing</x:v>
      </x:c>
      <x:c r="D111" s="25" t="str">
        <x:v>Y</x:v>
      </x:c>
      <x:c r="E111" s="25" t="str">
        <x:v>Y</x:v>
      </x:c>
      <x:c r="F111" s="25" t="str">
        <x:v>Y</x:v>
      </x:c>
      <x:c r="G111" s="25" t="str">
        <x:v>Y</x:v>
      </x:c>
      <x:c r="H111" s="25" t="str">
        <x:v>Y</x:v>
      </x:c>
      <x:c r="I111" s="25" t="str">
        <x:v>Y</x:v>
      </x:c>
      <x:c r="J111" s="25" t="str">
        <x:v>Y</x:v>
      </x:c>
      <x:c r="K111" s="25" t="str">
        <x:v>Y</x:v>
      </x:c>
      <x:c r="L111" s="25" t="str">
        <x:v>N</x:v>
      </x:c>
      <x:c r="M111" s="25" t="str">
        <x:v>N</x:v>
      </x:c>
      <x:c r="N111" s="25" t="str">
        <x:v>N</x:v>
      </x:c>
      <x:c r="O111" s="25" t="str">
        <x:v>Y</x:v>
      </x:c>
      <x:c r="P111" s="25" t="str">
        <x:v>Exact</x:v>
      </x:c>
      <x:c r="Q111" s="25" t="str">
        <x:v>N</x:v>
      </x:c>
      <x:c r="R111" s="25" t="str">
        <x:v>Y</x:v>
      </x:c>
      <x:c r="S111" s="25" t="str">
        <x:v>N</x:v>
      </x:c>
      <x:c r="T111" s="25" t="str">
        <x:v>Y</x:v>
      </x:c>
      <x:c r="U111" s="25" t="str">
        <x:v>Y</x:v>
      </x:c>
      <x:c r="V111" s="25" t="str">
        <x:v>N</x:v>
      </x:c>
      <x:c r="W111" s="25" t="str">
        <x:v>Y</x:v>
      </x:c>
      <x:c r="X111" s="25" t="str">
        <x:v>Y</x:v>
      </x:c>
      <x:c r="Y111" s="25" t="str">
        <x:v>N</x:v>
      </x:c>
      <x:c r="Z111" s="25" t="str">
        <x:v>Y</x:v>
      </x:c>
      <x:c r="AA111" s="25" t="str">
        <x:v>N</x:v>
      </x:c>
      <x:c r="AB111" s="25" t="str">
        <x:v>N</x:v>
      </x:c>
      <x:c r="AC111" s="25" t="str">
        <x:v>Y</x:v>
      </x:c>
      <x:c r="AD111" s="25" t="str">
        <x:v>Y</x:v>
      </x:c>
      <x:c r="AE111" s="25" t="str">
        <x:v>Y</x:v>
      </x:c>
      <x:c r="AF111" s="25" t="str">
        <x:v>Y</x:v>
      </x:c>
      <x:c r="AG111" s="25" t="str">
        <x:v>N/A</x:v>
      </x:c>
      <x:c r="AH111" s="25" t="str">
        <x:v>N/A</x:v>
      </x:c>
      <x:c r="AI111" s="25" t="str">
        <x:v>N/A</x:v>
      </x:c>
      <x:c r="AJ111" s="25" t="str">
        <x:v>N/A</x:v>
      </x:c>
      <x:c r="AK111" s="25" t="str">
        <x:v>N/A</x:v>
      </x:c>
      <x:c r="AL111" s="25" t="str">
        <x:v>N/A</x:v>
      </x:c>
      <x:c r="AM111" s="25" t="str">
        <x:v>N</x:v>
      </x:c>
      <x:c r="AN111" s="25" t="str">
        <x:v>Y</x:v>
      </x:c>
      <x:c r="AO111" s="25" t="str">
        <x:v>N</x:v>
      </x:c>
      <x:c r="AP111" s="25" t="str">
        <x:v>N</x:v>
      </x:c>
      <x:c r="AQ111" s="25" t="str">
        <x:v>Y</x:v>
      </x:c>
      <x:c r="AR111" s="25" t="str">
        <x:v>Y</x:v>
      </x:c>
      <x:c r="AS111" s="25" t="str">
        <x:v>Y</x:v>
      </x:c>
      <x:c r="AT111" s="25" t="str">
        <x:v>N</x:v>
      </x:c>
      <x:c r="AU111" s="25" t="str">
        <x:v>N</x:v>
      </x:c>
      <x:c r="AV111" s="25" t="str">
        <x:v>N</x:v>
      </x:c>
      <x:c r="AW111" s="25" t="str">
        <x:v>Y</x:v>
      </x:c>
      <x:c r="AX111" s="25" t="str">
        <x:v>N/A</x:v>
      </x:c>
    </x:row>
    <x:row r="112">
      <x:c r="A112" s="24" t="str">
        <x:v>108</x:v>
      </x:c>
      <x:c r="B112" s="25" t="str">
        <x:v>Surgical</x:v>
      </x:c>
      <x:c r="C112" s="25" t="str">
        <x:v>breast</x:v>
      </x:c>
      <x:c r="D112" s="25" t="str">
        <x:v>Y</x:v>
      </x:c>
      <x:c r="E112" s="25" t="str">
        <x:v>Y</x:v>
      </x:c>
      <x:c r="F112" s="25" t="str">
        <x:v>Y</x:v>
      </x:c>
      <x:c r="G112" s="25" t="str">
        <x:v>N</x:v>
      </x:c>
      <x:c r="H112" s="25" t="str">
        <x:v>Y</x:v>
      </x:c>
      <x:c r="I112" s="25" t="str">
        <x:v>Y</x:v>
      </x:c>
      <x:c r="J112" s="25" t="str">
        <x:v>Y</x:v>
      </x:c>
      <x:c r="K112" s="25" t="str">
        <x:v>Y</x:v>
      </x:c>
      <x:c r="L112" s="25" t="str">
        <x:v>N</x:v>
      </x:c>
      <x:c r="M112" s="25" t="str">
        <x:v>N</x:v>
      </x:c>
      <x:c r="N112" s="25" t="str">
        <x:v>N</x:v>
      </x:c>
      <x:c r="O112" s="25" t="str">
        <x:v>N</x:v>
      </x:c>
      <x:c r="P112" s="25" t="str">
        <x:v>N/A</x:v>
      </x:c>
      <x:c r="Q112" s="25" t="str">
        <x:v>N</x:v>
      </x:c>
      <x:c r="R112" s="25" t="str">
        <x:v>N</x:v>
      </x:c>
      <x:c r="S112" s="25" t="str">
        <x:v>N</x:v>
      </x:c>
      <x:c r="T112" s="25" t="str">
        <x:v>Y</x:v>
      </x:c>
      <x:c r="U112" s="25" t="str">
        <x:v>Y</x:v>
      </x:c>
      <x:c r="V112" s="25" t="str">
        <x:v>Y</x:v>
      </x:c>
      <x:c r="W112" s="25" t="str">
        <x:v>N</x:v>
      </x:c>
      <x:c r="X112" s="25" t="str">
        <x:v>Y</x:v>
      </x:c>
      <x:c r="Y112" s="25" t="str">
        <x:v>N</x:v>
      </x:c>
      <x:c r="Z112" s="25" t="str">
        <x:v>N</x:v>
      </x:c>
      <x:c r="AA112" s="25" t="str">
        <x:v>N</x:v>
      </x:c>
      <x:c r="AB112" s="25" t="str">
        <x:v>N</x:v>
      </x:c>
      <x:c r="AC112" s="25" t="str">
        <x:v>N</x:v>
      </x:c>
      <x:c r="AD112" s="25" t="str">
        <x:v>Y</x:v>
      </x:c>
      <x:c r="AE112" s="25" t="str">
        <x:v>Y</x:v>
      </x:c>
      <x:c r="AF112" s="25" t="str">
        <x:v>Y</x:v>
      </x:c>
      <x:c r="AG112" s="25" t="str">
        <x:v>N/A</x:v>
      </x:c>
      <x:c r="AH112" s="25" t="str">
        <x:v>N/A</x:v>
      </x:c>
      <x:c r="AI112" s="25" t="str">
        <x:v>N/A</x:v>
      </x:c>
      <x:c r="AJ112" s="25" t="str">
        <x:v>N/A</x:v>
      </x:c>
      <x:c r="AK112" s="25" t="str">
        <x:v>N/A</x:v>
      </x:c>
      <x:c r="AL112" s="25" t="str">
        <x:v>N/A</x:v>
      </x:c>
      <x:c r="AM112" s="25" t="str">
        <x:v>N</x:v>
      </x:c>
      <x:c r="AN112" s="25" t="str">
        <x:v>N</x:v>
      </x:c>
      <x:c r="AO112" s="25" t="str">
        <x:v>Y</x:v>
      </x:c>
      <x:c r="AP112" s="25" t="str">
        <x:v>N</x:v>
      </x:c>
      <x:c r="AQ112" s="25" t="str">
        <x:v>N</x:v>
      </x:c>
      <x:c r="AR112" s="25" t="str">
        <x:v>Y</x:v>
      </x:c>
      <x:c r="AS112" s="25" t="str">
        <x:v>N</x:v>
      </x:c>
      <x:c r="AT112" s="25" t="str">
        <x:v>Y</x:v>
      </x:c>
      <x:c r="AU112" s="25" t="str">
        <x:v>N</x:v>
      </x:c>
      <x:c r="AV112" s="25" t="str">
        <x:v>Y</x:v>
      </x:c>
      <x:c r="AW112" s="25" t="str">
        <x:v>Y</x:v>
      </x:c>
      <x:c r="AX112" s="25" t="str">
        <x:v>N/A</x:v>
      </x:c>
    </x:row>
    <x:row r="113">
      <x:c r="A113" s="24" t="str">
        <x:v>109</x:v>
      </x:c>
      <x:c r="B113" s="25" t="str">
        <x:v>Surgical</x:v>
      </x:c>
      <x:c r="C113" s="25" t="str">
        <x:v>breast</x:v>
      </x:c>
      <x:c r="D113" s="25" t="str">
        <x:v>Y</x:v>
      </x:c>
      <x:c r="E113" s="25" t="str">
        <x:v>Y</x:v>
      </x:c>
      <x:c r="F113" s="25" t="str">
        <x:v>Y</x:v>
      </x:c>
      <x:c r="G113" s="25" t="str">
        <x:v>N</x:v>
      </x:c>
      <x:c r="H113" s="25" t="str">
        <x:v>Y</x:v>
      </x:c>
      <x:c r="I113" s="25" t="str">
        <x:v>Y</x:v>
      </x:c>
      <x:c r="J113" s="25" t="str">
        <x:v>Y</x:v>
      </x:c>
      <x:c r="K113" s="25" t="str">
        <x:v>Y</x:v>
      </x:c>
      <x:c r="L113" s="25" t="str">
        <x:v>Y</x:v>
      </x:c>
      <x:c r="M113" s="25" t="str">
        <x:v>Y</x:v>
      </x:c>
      <x:c r="N113" s="25" t="str">
        <x:v>Y</x:v>
      </x:c>
      <x:c r="O113" s="25" t="str">
        <x:v>N</x:v>
      </x:c>
      <x:c r="P113" s="25" t="str">
        <x:v>N/A</x:v>
      </x:c>
      <x:c r="Q113" s="25" t="str">
        <x:v>N</x:v>
      </x:c>
      <x:c r="R113" s="25" t="str">
        <x:v>N</x:v>
      </x:c>
      <x:c r="S113" s="25" t="str">
        <x:v>Y</x:v>
      </x:c>
      <x:c r="T113" s="25" t="str">
        <x:v>Y</x:v>
      </x:c>
      <x:c r="U113" s="25" t="str">
        <x:v>Y</x:v>
      </x:c>
      <x:c r="V113" s="25" t="str">
        <x:v>Y</x:v>
      </x:c>
      <x:c r="W113" s="25" t="str">
        <x:v>N</x:v>
      </x:c>
      <x:c r="X113" s="25" t="str">
        <x:v>Y</x:v>
      </x:c>
      <x:c r="Y113" s="25" t="str">
        <x:v>N</x:v>
      </x:c>
      <x:c r="Z113" s="25" t="str">
        <x:v>N</x:v>
      </x:c>
      <x:c r="AA113" s="25" t="str">
        <x:v>N</x:v>
      </x:c>
      <x:c r="AB113" s="25" t="str">
        <x:v>N</x:v>
      </x:c>
      <x:c r="AC113" s="25" t="str">
        <x:v>N</x:v>
      </x:c>
      <x:c r="AD113" s="25" t="str">
        <x:v>Y</x:v>
      </x:c>
      <x:c r="AE113" s="25" t="str">
        <x:v>Y</x:v>
      </x:c>
      <x:c r="AF113" s="25" t="str">
        <x:v>Y</x:v>
      </x:c>
      <x:c r="AG113" s="25" t="str">
        <x:v>N/A</x:v>
      </x:c>
      <x:c r="AH113" s="25" t="str">
        <x:v>N/A</x:v>
      </x:c>
      <x:c r="AI113" s="25" t="str">
        <x:v>N/A</x:v>
      </x:c>
      <x:c r="AJ113" s="25" t="str">
        <x:v>N/A</x:v>
      </x:c>
      <x:c r="AK113" s="25" t="str">
        <x:v>N/A</x:v>
      </x:c>
      <x:c r="AL113" s="25" t="str">
        <x:v>N/A</x:v>
      </x:c>
      <x:c r="AM113" s="25" t="str">
        <x:v>N</x:v>
      </x:c>
      <x:c r="AN113" s="25" t="str">
        <x:v>N</x:v>
      </x:c>
      <x:c r="AO113" s="25" t="str">
        <x:v>N</x:v>
      </x:c>
      <x:c r="AP113" s="25" t="str">
        <x:v>N</x:v>
      </x:c>
      <x:c r="AQ113" s="25" t="str">
        <x:v>N</x:v>
      </x:c>
      <x:c r="AR113" s="25" t="str">
        <x:v>N</x:v>
      </x:c>
      <x:c r="AS113" s="25" t="str">
        <x:v>N</x:v>
      </x:c>
      <x:c r="AT113" s="25" t="str">
        <x:v>N</x:v>
      </x:c>
      <x:c r="AU113" s="25" t="str">
        <x:v>N</x:v>
      </x:c>
      <x:c r="AV113" s="25" t="str">
        <x:v>N</x:v>
      </x:c>
      <x:c r="AW113" s="25" t="str">
        <x:v>N</x:v>
      </x:c>
      <x:c r="AX113" s="25" t="str">
        <x:v>N/A</x:v>
      </x:c>
    </x:row>
    <x:row r="114">
      <x:c r="A114" s="24" t="str">
        <x:v>110</x:v>
      </x:c>
      <x:c r="B114" s="25" t="str">
        <x:v>Surgical</x:v>
      </x:c>
      <x:c r="C114" s="25" t="str">
        <x:v>blepharoplasty</x:v>
      </x:c>
      <x:c r="D114" s="25" t="str">
        <x:v>Y</x:v>
      </x:c>
      <x:c r="E114" s="25" t="str">
        <x:v>Y</x:v>
      </x:c>
      <x:c r="F114" s="25" t="str">
        <x:v>Y</x:v>
      </x:c>
      <x:c r="G114" s="25" t="str">
        <x:v>Y</x:v>
      </x:c>
      <x:c r="H114" s="25" t="str">
        <x:v>Y</x:v>
      </x:c>
      <x:c r="I114" s="25" t="str">
        <x:v>Y</x:v>
      </x:c>
      <x:c r="J114" s="25" t="str">
        <x:v>Y</x:v>
      </x:c>
      <x:c r="K114" s="25" t="str">
        <x:v>Y</x:v>
      </x:c>
      <x:c r="L114" s="25" t="str">
        <x:v>Y</x:v>
      </x:c>
      <x:c r="M114" s="25" t="str">
        <x:v>Y</x:v>
      </x:c>
      <x:c r="N114" s="25" t="str">
        <x:v>Y</x:v>
      </x:c>
      <x:c r="O114" s="25" t="str">
        <x:v>N</x:v>
      </x:c>
      <x:c r="P114" s="25" t="str">
        <x:v>N/A</x:v>
      </x:c>
      <x:c r="Q114" s="25" t="str">
        <x:v>N</x:v>
      </x:c>
      <x:c r="R114" s="25" t="str">
        <x:v>N</x:v>
      </x:c>
      <x:c r="S114" s="25" t="str">
        <x:v>N</x:v>
      </x:c>
      <x:c r="T114" s="25" t="str">
        <x:v>Y</x:v>
      </x:c>
      <x:c r="U114" s="25" t="str">
        <x:v>Y</x:v>
      </x:c>
      <x:c r="V114" s="25" t="str">
        <x:v>Y</x:v>
      </x:c>
      <x:c r="W114" s="25" t="str">
        <x:v>N</x:v>
      </x:c>
      <x:c r="X114" s="25" t="str">
        <x:v>Y</x:v>
      </x:c>
      <x:c r="Y114" s="25" t="str">
        <x:v>N</x:v>
      </x:c>
      <x:c r="Z114" s="25" t="str">
        <x:v>N</x:v>
      </x:c>
      <x:c r="AA114" s="25" t="str">
        <x:v>N</x:v>
      </x:c>
      <x:c r="AB114" s="25" t="str">
        <x:v>N</x:v>
      </x:c>
      <x:c r="AC114" s="25" t="str">
        <x:v>Y</x:v>
      </x:c>
      <x:c r="AD114" s="25" t="str">
        <x:v>Y</x:v>
      </x:c>
      <x:c r="AE114" s="25" t="str">
        <x:v>Y</x:v>
      </x:c>
      <x:c r="AF114" s="25" t="str">
        <x:v>Y</x:v>
      </x:c>
      <x:c r="AG114" s="25" t="str">
        <x:v>N/A</x:v>
      </x:c>
      <x:c r="AH114" s="25" t="str">
        <x:v>N/A</x:v>
      </x:c>
      <x:c r="AI114" s="25" t="str">
        <x:v>N/A</x:v>
      </x:c>
      <x:c r="AJ114" s="25" t="str">
        <x:v>N/A</x:v>
      </x:c>
      <x:c r="AK114" s="25" t="str">
        <x:v>N/A</x:v>
      </x:c>
      <x:c r="AL114" s="25" t="str">
        <x:v>N/A</x:v>
      </x:c>
      <x:c r="AM114" s="25" t="str">
        <x:v>N</x:v>
      </x:c>
      <x:c r="AN114" s="25" t="str">
        <x:v>N</x:v>
      </x:c>
      <x:c r="AO114" s="25" t="str">
        <x:v>Y</x:v>
      </x:c>
      <x:c r="AP114" s="25" t="str">
        <x:v>N</x:v>
      </x:c>
      <x:c r="AQ114" s="25" t="str">
        <x:v>Y</x:v>
      </x:c>
      <x:c r="AR114" s="25" t="str">
        <x:v>Y</x:v>
      </x:c>
      <x:c r="AS114" s="25" t="str">
        <x:v>N</x:v>
      </x:c>
      <x:c r="AT114" s="25" t="str">
        <x:v>Y</x:v>
      </x:c>
      <x:c r="AU114" s="25" t="str">
        <x:v>N</x:v>
      </x:c>
      <x:c r="AV114" s="25" t="str">
        <x:v>Y</x:v>
      </x:c>
      <x:c r="AW114" s="25" t="str">
        <x:v>Y</x:v>
      </x:c>
      <x:c r="AX114" s="25" t="str">
        <x:v>N/A</x:v>
      </x:c>
    </x:row>
    <x:row r="115">
      <x:c r="A115" s="24" t="str">
        <x:v>111</x:v>
      </x:c>
      <x:c r="B115" s="25" t="str">
        <x:v>Non-surgical</x:v>
      </x:c>
      <x:c r="C115" s="25" t="str">
        <x:v>wrinkles</x:v>
      </x:c>
      <x:c r="D115" s="25" t="str">
        <x:v>Y</x:v>
      </x:c>
      <x:c r="E115" s="25" t="str">
        <x:v>Y</x:v>
      </x:c>
      <x:c r="F115" s="25" t="str">
        <x:v>Y</x:v>
      </x:c>
      <x:c r="G115" s="25" t="str">
        <x:v>Y</x:v>
      </x:c>
      <x:c r="H115" s="25" t="str">
        <x:v>Y</x:v>
      </x:c>
      <x:c r="I115" s="25" t="str">
        <x:v>Y</x:v>
      </x:c>
      <x:c r="J115" s="25" t="str">
        <x:v>Y</x:v>
      </x:c>
      <x:c r="K115" s="25" t="str">
        <x:v>Y</x:v>
      </x:c>
      <x:c r="L115" s="25" t="str">
        <x:v>Y</x:v>
      </x:c>
      <x:c r="M115" s="25" t="str">
        <x:v>Y</x:v>
      </x:c>
      <x:c r="N115" s="25" t="str">
        <x:v>Y</x:v>
      </x:c>
      <x:c r="O115" s="25" t="str">
        <x:v>Y</x:v>
      </x:c>
      <x:c r="P115" s="25" t="str">
        <x:v>Exact</x:v>
      </x:c>
      <x:c r="Q115" s="25" t="str">
        <x:v>N</x:v>
      </x:c>
      <x:c r="R115" s="25" t="str">
        <x:v>Y</x:v>
      </x:c>
      <x:c r="S115" s="25" t="str">
        <x:v>N</x:v>
      </x:c>
      <x:c r="T115" s="25" t="str">
        <x:v>Y</x:v>
      </x:c>
      <x:c r="U115" s="25" t="str">
        <x:v>Y</x:v>
      </x:c>
      <x:c r="V115" s="25" t="str">
        <x:v>Y</x:v>
      </x:c>
      <x:c r="W115" s="25" t="str">
        <x:v>N</x:v>
      </x:c>
      <x:c r="X115" s="25" t="str">
        <x:v>Y</x:v>
      </x:c>
      <x:c r="Y115" s="25" t="str">
        <x:v>N</x:v>
      </x:c>
      <x:c r="Z115" s="25" t="str">
        <x:v>N</x:v>
      </x:c>
      <x:c r="AA115" s="25" t="str">
        <x:v>N</x:v>
      </x:c>
      <x:c r="AB115" s="25" t="str">
        <x:v>Y</x:v>
      </x:c>
      <x:c r="AC115" s="25" t="str">
        <x:v>Y</x:v>
      </x:c>
      <x:c r="AD115" s="25" t="str">
        <x:v>Y</x:v>
      </x:c>
      <x:c r="AE115" s="25" t="str">
        <x:v>Y</x:v>
      </x:c>
      <x:c r="AF115" s="25" t="str">
        <x:v>Y</x:v>
      </x:c>
      <x:c r="AG115" s="25" t="str">
        <x:v>Y</x:v>
      </x:c>
      <x:c r="AH115" s="25" t="str">
        <x:v>Y</x:v>
      </x:c>
      <x:c r="AI115" s="25" t="str">
        <x:v>N/A</x:v>
      </x:c>
      <x:c r="AJ115" s="25" t="str">
        <x:v>N</x:v>
      </x:c>
      <x:c r="AK115" s="25" t="str">
        <x:v>N</x:v>
      </x:c>
      <x:c r="AL115" s="25" t="str">
        <x:v>Asks for personal data</x:v>
      </x:c>
      <x:c r="AM115" s="25" t="str">
        <x:v>N</x:v>
      </x:c>
      <x:c r="AN115" s="25" t="str">
        <x:v>Y</x:v>
      </x:c>
      <x:c r="AO115" s="25" t="str">
        <x:v>N</x:v>
      </x:c>
      <x:c r="AP115" s="25" t="str">
        <x:v>N</x:v>
      </x:c>
      <x:c r="AQ115" s="25" t="str">
        <x:v>Y</x:v>
      </x:c>
      <x:c r="AR115" s="25" t="str">
        <x:v>Y</x:v>
      </x:c>
      <x:c r="AS115" s="25" t="str">
        <x:v>Y</x:v>
      </x:c>
      <x:c r="AT115" s="25" t="str">
        <x:v>N</x:v>
      </x:c>
      <x:c r="AU115" s="25" t="str">
        <x:v>N</x:v>
      </x:c>
      <x:c r="AV115" s="25" t="str">
        <x:v>Y</x:v>
      </x:c>
      <x:c r="AW115" s="25" t="str">
        <x:v>Y</x:v>
      </x:c>
      <x:c r="AX115" s="25" t="str">
        <x:v>Y</x:v>
      </x:c>
    </x:row>
    <x:row r="116">
      <x:c r="A116" s="24" t="str">
        <x:v>112</x:v>
      </x:c>
      <x:c r="B116" s="25" t="str">
        <x:v>Non-surgical</x:v>
      </x:c>
      <x:c r="C116" s="25" t="str">
        <x:v>facial ageing</x:v>
      </x:c>
      <x:c r="D116" s="25" t="str">
        <x:v>Y</x:v>
      </x:c>
      <x:c r="E116" s="25" t="str">
        <x:v>Y</x:v>
      </x:c>
      <x:c r="F116" s="25" t="str">
        <x:v>Y</x:v>
      </x:c>
      <x:c r="G116" s="25" t="str">
        <x:v>N</x:v>
      </x:c>
      <x:c r="H116" s="25" t="str">
        <x:v>N</x:v>
      </x:c>
      <x:c r="I116" s="25" t="str">
        <x:v>Y</x:v>
      </x:c>
      <x:c r="J116" s="25" t="str">
        <x:v>Y</x:v>
      </x:c>
      <x:c r="K116" s="25" t="str">
        <x:v>Y</x:v>
      </x:c>
      <x:c r="L116" s="25" t="str">
        <x:v>N</x:v>
      </x:c>
      <x:c r="M116" s="25" t="str">
        <x:v>N</x:v>
      </x:c>
      <x:c r="N116" s="25" t="str">
        <x:v>N</x:v>
      </x:c>
      <x:c r="O116" s="25" t="str">
        <x:v>Y</x:v>
      </x:c>
      <x:c r="P116" s="25" t="str">
        <x:v>Exact</x:v>
      </x:c>
      <x:c r="Q116" s="25" t="str">
        <x:v>N</x:v>
      </x:c>
      <x:c r="R116" s="25" t="str">
        <x:v>Y</x:v>
      </x:c>
      <x:c r="S116" s="25" t="str">
        <x:v>Y</x:v>
      </x:c>
      <x:c r="T116" s="25" t="str">
        <x:v>Y</x:v>
      </x:c>
      <x:c r="U116" s="25" t="str">
        <x:v>Y</x:v>
      </x:c>
      <x:c r="V116" s="25" t="str">
        <x:v>Y</x:v>
      </x:c>
      <x:c r="W116" s="25" t="str">
        <x:v>N</x:v>
      </x:c>
      <x:c r="X116" s="25" t="str">
        <x:v>Y</x:v>
      </x:c>
      <x:c r="Y116" s="25" t="str">
        <x:v>N</x:v>
      </x:c>
      <x:c r="Z116" s="25" t="str">
        <x:v>N</x:v>
      </x:c>
      <x:c r="AA116" s="25" t="str">
        <x:v>N</x:v>
      </x:c>
      <x:c r="AB116" s="25" t="str">
        <x:v>N</x:v>
      </x:c>
      <x:c r="AC116" s="25" t="str">
        <x:v>Y</x:v>
      </x:c>
      <x:c r="AD116" s="25" t="str">
        <x:v>Y</x:v>
      </x:c>
      <x:c r="AE116" s="25" t="str">
        <x:v>Y</x:v>
      </x:c>
      <x:c r="AF116" s="25" t="str">
        <x:v>Y</x:v>
      </x:c>
      <x:c r="AG116" s="25" t="str">
        <x:v>N/A</x:v>
      </x:c>
      <x:c r="AH116" s="25" t="str">
        <x:v>N/A</x:v>
      </x:c>
      <x:c r="AI116" s="25" t="str">
        <x:v>N/A</x:v>
      </x:c>
      <x:c r="AJ116" s="25" t="str">
        <x:v>N/A</x:v>
      </x:c>
      <x:c r="AK116" s="25" t="str">
        <x:v>N/A</x:v>
      </x:c>
      <x:c r="AL116" s="25" t="str">
        <x:v>N/A</x:v>
      </x:c>
      <x:c r="AM116" s="25" t="str">
        <x:v>N</x:v>
      </x:c>
      <x:c r="AN116" s="25" t="str">
        <x:v>Y</x:v>
      </x:c>
      <x:c r="AO116" s="25" t="str">
        <x:v>Y</x:v>
      </x:c>
      <x:c r="AP116" s="25" t="str">
        <x:v>N</x:v>
      </x:c>
      <x:c r="AQ116" s="25" t="str">
        <x:v>Y</x:v>
      </x:c>
      <x:c r="AR116" s="25" t="str">
        <x:v>Y</x:v>
      </x:c>
      <x:c r="AS116" s="25" t="str">
        <x:v>Y</x:v>
      </x:c>
      <x:c r="AT116" s="25" t="str">
        <x:v>N</x:v>
      </x:c>
      <x:c r="AU116" s="25" t="str">
        <x:v>N</x:v>
      </x:c>
      <x:c r="AV116" s="25" t="str">
        <x:v>N</x:v>
      </x:c>
      <x:c r="AW116" s="25" t="str">
        <x:v>Y</x:v>
      </x:c>
      <x:c r="AX116" s="25" t="str">
        <x:v>N/A</x:v>
      </x:c>
    </x:row>
    <x:row r="117">
      <x:c r="A117" s="24" t="str">
        <x:v>113</x:v>
      </x:c>
      <x:c r="B117" s="25" t="str">
        <x:v>Surgical</x:v>
      </x:c>
      <x:c r="C117" s="25" t="str">
        <x:v>rhinoplasty</x:v>
      </x:c>
      <x:c r="D117" s="25" t="str">
        <x:v>Y</x:v>
      </x:c>
      <x:c r="E117" s="25" t="str">
        <x:v>Y</x:v>
      </x:c>
      <x:c r="F117" s="25" t="str">
        <x:v>Y</x:v>
      </x:c>
      <x:c r="G117" s="25" t="str">
        <x:v>N</x:v>
      </x:c>
      <x:c r="H117" s="25" t="str">
        <x:v>Y</x:v>
      </x:c>
      <x:c r="I117" s="25" t="str">
        <x:v>Y</x:v>
      </x:c>
      <x:c r="J117" s="25" t="str">
        <x:v>Y</x:v>
      </x:c>
      <x:c r="K117" s="25" t="str">
        <x:v>Y</x:v>
      </x:c>
      <x:c r="L117" s="25" t="str">
        <x:v>Y</x:v>
      </x:c>
      <x:c r="M117" s="25" t="str">
        <x:v>Y</x:v>
      </x:c>
      <x:c r="N117" s="25" t="str">
        <x:v>Y</x:v>
      </x:c>
      <x:c r="O117" s="25" t="str">
        <x:v>N</x:v>
      </x:c>
      <x:c r="P117" s="25" t="str">
        <x:v>N/A</x:v>
      </x:c>
      <x:c r="Q117" s="25" t="str">
        <x:v>N</x:v>
      </x:c>
      <x:c r="R117" s="25" t="str">
        <x:v>N</x:v>
      </x:c>
      <x:c r="S117" s="25" t="str">
        <x:v>N</x:v>
      </x:c>
      <x:c r="T117" s="25" t="str">
        <x:v>Y</x:v>
      </x:c>
      <x:c r="U117" s="25" t="str">
        <x:v>Y</x:v>
      </x:c>
      <x:c r="V117" s="25" t="str">
        <x:v>Y</x:v>
      </x:c>
      <x:c r="W117" s="25" t="str">
        <x:v>N</x:v>
      </x:c>
      <x:c r="X117" s="25" t="str">
        <x:v>Y</x:v>
      </x:c>
      <x:c r="Y117" s="25" t="str">
        <x:v>N</x:v>
      </x:c>
      <x:c r="Z117" s="25" t="str">
        <x:v>Y</x:v>
      </x:c>
      <x:c r="AA117" s="25" t="str">
        <x:v>N</x:v>
      </x:c>
      <x:c r="AB117" s="25" t="str">
        <x:v>Y</x:v>
      </x:c>
      <x:c r="AC117" s="25" t="str">
        <x:v>N</x:v>
      </x:c>
      <x:c r="AD117" s="25" t="str">
        <x:v>Y</x:v>
      </x:c>
      <x:c r="AE117" s="25" t="str">
        <x:v>Y</x:v>
      </x:c>
      <x:c r="AF117" s="25" t="str">
        <x:v>N</x:v>
      </x:c>
      <x:c r="AG117" s="25" t="str">
        <x:v>N/A</x:v>
      </x:c>
      <x:c r="AH117" s="25" t="str">
        <x:v>N/A</x:v>
      </x:c>
      <x:c r="AI117" s="25" t="str">
        <x:v>N/A</x:v>
      </x:c>
      <x:c r="AJ117" s="25" t="str">
        <x:v>N/A</x:v>
      </x:c>
      <x:c r="AK117" s="25" t="str">
        <x:v>N</x:v>
      </x:c>
      <x:c r="AL117" s="25" t="str">
        <x:v>N/A</x:v>
      </x:c>
      <x:c r="AM117" s="25" t="str">
        <x:v>N</x:v>
      </x:c>
      <x:c r="AN117" s="25" t="str">
        <x:v>N</x:v>
      </x:c>
      <x:c r="AO117" s="25" t="str">
        <x:v>Y</x:v>
      </x:c>
      <x:c r="AP117" s="25" t="str">
        <x:v>Y</x:v>
      </x:c>
      <x:c r="AQ117" s="25" t="str">
        <x:v>N</x:v>
      </x:c>
      <x:c r="AR117" s="25" t="str">
        <x:v>N</x:v>
      </x:c>
      <x:c r="AS117" s="25" t="str">
        <x:v>N</x:v>
      </x:c>
      <x:c r="AT117" s="25" t="str">
        <x:v>Y</x:v>
      </x:c>
      <x:c r="AU117" s="25" t="str">
        <x:v>Y</x:v>
      </x:c>
      <x:c r="AV117" s="25" t="str">
        <x:v>Y</x:v>
      </x:c>
      <x:c r="AW117" s="25" t="str">
        <x:v>N</x:v>
      </x:c>
      <x:c r="AX117" s="25" t="str">
        <x:v>N/A</x:v>
      </x:c>
    </x:row>
    <x:row r="118">
      <x:c r="A118" s="24" t="str">
        <x:v>114</x:v>
      </x:c>
      <x:c r="B118" s="25" t="str">
        <x:v>Surgical</x:v>
      </x:c>
      <x:c r="C118" s="25" t="str">
        <x:v>rhinoplasty</x:v>
      </x:c>
      <x:c r="D118" s="25" t="str">
        <x:v>Y</x:v>
      </x:c>
      <x:c r="E118" s="25" t="str">
        <x:v>Y</x:v>
      </x:c>
      <x:c r="F118" s="25" t="str">
        <x:v>Y</x:v>
      </x:c>
      <x:c r="G118" s="25" t="str">
        <x:v>Y</x:v>
      </x:c>
      <x:c r="H118" s="25" t="str">
        <x:v>Y</x:v>
      </x:c>
      <x:c r="I118" s="25" t="str">
        <x:v>Y</x:v>
      </x:c>
      <x:c r="J118" s="25" t="str">
        <x:v>Y</x:v>
      </x:c>
      <x:c r="K118" s="25" t="str">
        <x:v>Y</x:v>
      </x:c>
      <x:c r="L118" s="25" t="str">
        <x:v>N</x:v>
      </x:c>
      <x:c r="M118" s="25" t="str">
        <x:v>N</x:v>
      </x:c>
      <x:c r="N118" s="25" t="str">
        <x:v>N</x:v>
      </x:c>
      <x:c r="O118" s="25" t="str">
        <x:v>N</x:v>
      </x:c>
      <x:c r="P118" s="25" t="str">
        <x:v>N/A</x:v>
      </x:c>
      <x:c r="Q118" s="25" t="str">
        <x:v>N</x:v>
      </x:c>
      <x:c r="R118" s="25" t="str">
        <x:v>N</x:v>
      </x:c>
      <x:c r="S118" s="25" t="str">
        <x:v>Y</x:v>
      </x:c>
      <x:c r="T118" s="25" t="str">
        <x:v>Y</x:v>
      </x:c>
      <x:c r="U118" s="25" t="str">
        <x:v>Y</x:v>
      </x:c>
      <x:c r="V118" s="25" t="str">
        <x:v>Y</x:v>
      </x:c>
      <x:c r="W118" s="25" t="str">
        <x:v>N</x:v>
      </x:c>
      <x:c r="X118" s="25" t="str">
        <x:v>Y</x:v>
      </x:c>
      <x:c r="Y118" s="25" t="str">
        <x:v>N</x:v>
      </x:c>
      <x:c r="Z118" s="25" t="str">
        <x:v>N</x:v>
      </x:c>
      <x:c r="AA118" s="25" t="str">
        <x:v>N</x:v>
      </x:c>
      <x:c r="AB118" s="25" t="str">
        <x:v>N</x:v>
      </x:c>
      <x:c r="AC118" s="25" t="str">
        <x:v>N</x:v>
      </x:c>
      <x:c r="AD118" s="25" t="str">
        <x:v>Y</x:v>
      </x:c>
      <x:c r="AE118" s="25" t="str">
        <x:v>Y</x:v>
      </x:c>
      <x:c r="AF118" s="25" t="str">
        <x:v>Y</x:v>
      </x:c>
      <x:c r="AG118" s="25" t="str">
        <x:v>N/A</x:v>
      </x:c>
      <x:c r="AH118" s="25" t="str">
        <x:v>N/A</x:v>
      </x:c>
      <x:c r="AI118" s="25" t="str">
        <x:v>N/A</x:v>
      </x:c>
      <x:c r="AJ118" s="25" t="str">
        <x:v>N/A</x:v>
      </x:c>
      <x:c r="AK118" s="25" t="str">
        <x:v>N/A</x:v>
      </x:c>
      <x:c r="AL118" s="25" t="str">
        <x:v>N/A</x:v>
      </x:c>
      <x:c r="AM118" s="25" t="str">
        <x:v>N</x:v>
      </x:c>
      <x:c r="AN118" s="25" t="str">
        <x:v>N</x:v>
      </x:c>
      <x:c r="AO118" s="25" t="str">
        <x:v>Y</x:v>
      </x:c>
      <x:c r="AP118" s="25" t="str">
        <x:v>N</x:v>
      </x:c>
      <x:c r="AQ118" s="25" t="str">
        <x:v>N</x:v>
      </x:c>
      <x:c r="AR118" s="25" t="str">
        <x:v>Y</x:v>
      </x:c>
      <x:c r="AS118" s="25" t="str">
        <x:v>N</x:v>
      </x:c>
      <x:c r="AT118" s="25" t="str">
        <x:v>Y</x:v>
      </x:c>
      <x:c r="AU118" s="25" t="str">
        <x:v>N</x:v>
      </x:c>
      <x:c r="AV118" s="25" t="str">
        <x:v>N</x:v>
      </x:c>
      <x:c r="AW118" s="25" t="str">
        <x:v>N</x:v>
      </x:c>
      <x:c r="AX118" s="25" t="str">
        <x:v>N/A</x:v>
      </x:c>
    </x:row>
    <x:row r="119">
      <x:c r="A119" s="24" t="str">
        <x:v>115</x:v>
      </x:c>
      <x:c r="B119" s="25" t="str">
        <x:v>Non-surgical</x:v>
      </x:c>
      <x:c r="C119" s="25" t="str">
        <x:v>wrinkles</x:v>
      </x:c>
      <x:c r="D119" s="25" t="str">
        <x:v>Y</x:v>
      </x:c>
      <x:c r="E119" s="25" t="str">
        <x:v>N</x:v>
      </x:c>
      <x:c r="F119" s="25" t="str">
        <x:v>Y</x:v>
      </x:c>
      <x:c r="G119" s="25" t="str">
        <x:v>N</x:v>
      </x:c>
      <x:c r="H119" s="25" t="str">
        <x:v>N</x:v>
      </x:c>
      <x:c r="I119" s="25" t="str">
        <x:v>N</x:v>
      </x:c>
      <x:c r="J119" s="25" t="str">
        <x:v>Y</x:v>
      </x:c>
      <x:c r="K119" s="25" t="str">
        <x:v>N</x:v>
      </x:c>
      <x:c r="L119" s="25" t="str">
        <x:v>N</x:v>
      </x:c>
      <x:c r="M119" s="25" t="str">
        <x:v>N</x:v>
      </x:c>
      <x:c r="N119" s="25" t="str">
        <x:v>N</x:v>
      </x:c>
      <x:c r="O119" s="25" t="str">
        <x:v>Y</x:v>
      </x:c>
      <x:c r="P119" s="25" t="str">
        <x:v>Exact</x:v>
      </x:c>
      <x:c r="Q119" s="25" t="str">
        <x:v>N</x:v>
      </x:c>
      <x:c r="R119" s="25" t="str">
        <x:v>N</x:v>
      </x:c>
      <x:c r="S119" s="25" t="str">
        <x:v>N</x:v>
      </x:c>
      <x:c r="T119" s="25" t="str">
        <x:v>N</x:v>
      </x:c>
      <x:c r="U119" s="25" t="str">
        <x:v>Y</x:v>
      </x:c>
      <x:c r="V119" s="25" t="str">
        <x:v>N</x:v>
      </x:c>
      <x:c r="W119" s="25" t="str">
        <x:v>N</x:v>
      </x:c>
      <x:c r="X119" s="25" t="str">
        <x:v>Y</x:v>
      </x:c>
      <x:c r="Y119" s="25" t="str">
        <x:v>N</x:v>
      </x:c>
      <x:c r="Z119" s="25" t="str">
        <x:v>N</x:v>
      </x:c>
      <x:c r="AA119" s="25" t="str">
        <x:v>N</x:v>
      </x:c>
      <x:c r="AB119" s="25" t="str">
        <x:v>N</x:v>
      </x:c>
      <x:c r="AC119" s="25" t="str">
        <x:v>N</x:v>
      </x:c>
      <x:c r="AD119" s="25" t="str">
        <x:v>Y</x:v>
      </x:c>
      <x:c r="AE119" s="25" t="str">
        <x:v>Y</x:v>
      </x:c>
      <x:c r="AF119" s="25" t="str">
        <x:v>Y</x:v>
      </x:c>
      <x:c r="AG119" s="25" t="str">
        <x:v>N/A</x:v>
      </x:c>
      <x:c r="AH119" s="25" t="str">
        <x:v>N/A</x:v>
      </x:c>
      <x:c r="AI119" s="25" t="str">
        <x:v>N/A</x:v>
      </x:c>
      <x:c r="AJ119" s="25" t="str">
        <x:v>N/A</x:v>
      </x:c>
      <x:c r="AK119" s="25" t="str">
        <x:v>N/A</x:v>
      </x:c>
      <x:c r="AL119" s="25" t="str">
        <x:v>N/A</x:v>
      </x:c>
      <x:c r="AM119" s="25" t="str">
        <x:v>N</x:v>
      </x:c>
      <x:c r="AN119" s="25" t="str">
        <x:v>Y</x:v>
      </x:c>
      <x:c r="AO119" s="25" t="str">
        <x:v>N</x:v>
      </x:c>
      <x:c r="AP119" s="25" t="str">
        <x:v>N</x:v>
      </x:c>
      <x:c r="AQ119" s="25" t="str">
        <x:v>N</x:v>
      </x:c>
      <x:c r="AR119" s="25" t="str">
        <x:v>N</x:v>
      </x:c>
      <x:c r="AS119" s="25" t="str">
        <x:v>Y</x:v>
      </x:c>
      <x:c r="AT119" s="25" t="str">
        <x:v>N</x:v>
      </x:c>
      <x:c r="AU119" s="25" t="str">
        <x:v>N</x:v>
      </x:c>
      <x:c r="AV119" s="25" t="str">
        <x:v>N</x:v>
      </x:c>
      <x:c r="AW119" s="25" t="str">
        <x:v>N</x:v>
      </x:c>
      <x:c r="AX119" s="25" t="str">
        <x:v>N/A</x:v>
      </x:c>
    </x:row>
    <x:row r="120">
      <x:c r="A120" s="24" t="str">
        <x:v>116</x:v>
      </x:c>
      <x:c r="B120" s="25" t="str">
        <x:v>Non-surgical</x:v>
      </x:c>
      <x:c r="C120" s="25" t="str">
        <x:v>wrinkles</x:v>
      </x:c>
      <x:c r="D120" s="25" t="str">
        <x:v>Y</x:v>
      </x:c>
      <x:c r="E120" s="25" t="str">
        <x:v>Y</x:v>
      </x:c>
      <x:c r="F120" s="25" t="str">
        <x:v>Y</x:v>
      </x:c>
      <x:c r="G120" s="25" t="str">
        <x:v>N</x:v>
      </x:c>
      <x:c r="H120" s="25" t="str">
        <x:v>N</x:v>
      </x:c>
      <x:c r="I120" s="25" t="str">
        <x:v>N</x:v>
      </x:c>
      <x:c r="J120" s="25" t="str">
        <x:v>N</x:v>
      </x:c>
      <x:c r="K120" s="25" t="str">
        <x:v>N</x:v>
      </x:c>
      <x:c r="L120" s="25" t="str">
        <x:v>N</x:v>
      </x:c>
      <x:c r="M120" s="25" t="str">
        <x:v>N</x:v>
      </x:c>
      <x:c r="N120" s="25" t="str">
        <x:v>N</x:v>
      </x:c>
      <x:c r="O120" s="25" t="str">
        <x:v>Y</x:v>
      </x:c>
      <x:c r="P120" s="25" t="str">
        <x:v>Exact</x:v>
      </x:c>
      <x:c r="Q120" s="25" t="str">
        <x:v>N</x:v>
      </x:c>
      <x:c r="R120" s="25" t="str">
        <x:v>N</x:v>
      </x:c>
      <x:c r="S120" s="25" t="str">
        <x:v>N</x:v>
      </x:c>
      <x:c r="T120" s="25" t="str">
        <x:v>N</x:v>
      </x:c>
      <x:c r="U120" s="25" t="str">
        <x:v>N</x:v>
      </x:c>
      <x:c r="V120" s="25" t="str">
        <x:v>N/A</x:v>
      </x:c>
      <x:c r="W120" s="25" t="str">
        <x:v>N</x:v>
      </x:c>
      <x:c r="X120" s="25" t="str">
        <x:v>Y</x:v>
      </x:c>
      <x:c r="Y120" s="25" t="str">
        <x:v>Y</x:v>
      </x:c>
      <x:c r="Z120" s="25" t="str">
        <x:v>N</x:v>
      </x:c>
      <x:c r="AA120" s="25" t="str">
        <x:v>N</x:v>
      </x:c>
      <x:c r="AB120" s="25" t="str">
        <x:v>N</x:v>
      </x:c>
      <x:c r="AC120" s="25" t="str">
        <x:v>Y</x:v>
      </x:c>
      <x:c r="AD120" s="25" t="str">
        <x:v>Y</x:v>
      </x:c>
      <x:c r="AE120" s="25" t="str">
        <x:v>Y</x:v>
      </x:c>
      <x:c r="AF120" s="25" t="str">
        <x:v>Y</x:v>
      </x:c>
      <x:c r="AG120" s="25" t="str">
        <x:v>N/A</x:v>
      </x:c>
      <x:c r="AH120" s="25" t="str">
        <x:v>N/A</x:v>
      </x:c>
      <x:c r="AI120" s="25" t="str">
        <x:v>N/A</x:v>
      </x:c>
      <x:c r="AJ120" s="25" t="str">
        <x:v>N/A</x:v>
      </x:c>
      <x:c r="AK120" s="25" t="str">
        <x:v>N/A</x:v>
      </x:c>
      <x:c r="AL120" s="25" t="str">
        <x:v>N/A</x:v>
      </x:c>
      <x:c r="AM120" s="25" t="str">
        <x:v>N</x:v>
      </x:c>
      <x:c r="AN120" s="25" t="str">
        <x:v>N</x:v>
      </x:c>
      <x:c r="AO120" s="25" t="str">
        <x:v>N</x:v>
      </x:c>
      <x:c r="AP120" s="25" t="str">
        <x:v>N</x:v>
      </x:c>
      <x:c r="AQ120" s="25" t="str">
        <x:v>N</x:v>
      </x:c>
      <x:c r="AR120" s="25" t="str">
        <x:v>N</x:v>
      </x:c>
      <x:c r="AS120" s="25" t="str">
        <x:v>N</x:v>
      </x:c>
      <x:c r="AT120" s="25" t="str">
        <x:v>N</x:v>
      </x:c>
      <x:c r="AU120" s="25" t="str">
        <x:v>N</x:v>
      </x:c>
      <x:c r="AV120" s="25" t="str">
        <x:v>N</x:v>
      </x:c>
      <x:c r="AW120" s="25" t="str">
        <x:v>N</x:v>
      </x:c>
      <x:c r="AX120" s="25" t="str">
        <x:v>N/A</x:v>
      </x:c>
    </x:row>
    <x:row r="121">
      <x:c r="A121" s="24" t="str">
        <x:v>117</x:v>
      </x:c>
      <x:c r="B121" s="25" t="str">
        <x:v>Non-surgical</x:v>
      </x:c>
      <x:c r="C121" s="25" t="str">
        <x:v>wrinkles</x:v>
      </x:c>
      <x:c r="D121" s="25" t="str">
        <x:v>Y</x:v>
      </x:c>
      <x:c r="E121" s="25" t="str">
        <x:v>Y</x:v>
      </x:c>
      <x:c r="F121" s="25" t="str">
        <x:v>Y</x:v>
      </x:c>
      <x:c r="G121" s="25" t="str">
        <x:v>N</x:v>
      </x:c>
      <x:c r="H121" s="25" t="str">
        <x:v>N</x:v>
      </x:c>
      <x:c r="I121" s="25" t="str">
        <x:v>Y</x:v>
      </x:c>
      <x:c r="J121" s="25" t="str">
        <x:v>Y</x:v>
      </x:c>
      <x:c r="K121" s="25" t="str">
        <x:v>Y</x:v>
      </x:c>
      <x:c r="L121" s="25" t="str">
        <x:v>N</x:v>
      </x:c>
      <x:c r="M121" s="25" t="str">
        <x:v>N</x:v>
      </x:c>
      <x:c r="N121" s="25" t="str">
        <x:v>N</x:v>
      </x:c>
      <x:c r="O121" s="25" t="str">
        <x:v>Y</x:v>
      </x:c>
      <x:c r="P121" s="25" t="str">
        <x:v>Exact</x:v>
      </x:c>
      <x:c r="Q121" s="25" t="str">
        <x:v>N</x:v>
      </x:c>
      <x:c r="R121" s="25" t="str">
        <x:v>N</x:v>
      </x:c>
      <x:c r="S121" s="25" t="str">
        <x:v>N</x:v>
      </x:c>
      <x:c r="T121" s="25" t="str">
        <x:v>Y</x:v>
      </x:c>
      <x:c r="U121" s="25" t="str">
        <x:v>Y</x:v>
      </x:c>
      <x:c r="V121" s="25" t="str">
        <x:v>Y</x:v>
      </x:c>
      <x:c r="W121" s="25" t="str">
        <x:v>N</x:v>
      </x:c>
      <x:c r="X121" s="25" t="str">
        <x:v>Y</x:v>
      </x:c>
      <x:c r="Y121" s="25" t="str">
        <x:v>N</x:v>
      </x:c>
      <x:c r="Z121" s="25" t="str">
        <x:v>N</x:v>
      </x:c>
      <x:c r="AA121" s="25" t="str">
        <x:v>N</x:v>
      </x:c>
      <x:c r="AB121" s="25" t="str">
        <x:v>N</x:v>
      </x:c>
      <x:c r="AC121" s="25" t="str">
        <x:v>Y</x:v>
      </x:c>
      <x:c r="AD121" s="25" t="str">
        <x:v>Y</x:v>
      </x:c>
      <x:c r="AE121" s="25" t="str">
        <x:v>Y</x:v>
      </x:c>
      <x:c r="AF121" s="25" t="str">
        <x:v>Y</x:v>
      </x:c>
      <x:c r="AG121" s="25" t="str">
        <x:v>N/A</x:v>
      </x:c>
      <x:c r="AH121" s="25" t="str">
        <x:v>N/A</x:v>
      </x:c>
      <x:c r="AI121" s="25" t="str">
        <x:v>N/A</x:v>
      </x:c>
      <x:c r="AJ121" s="25" t="str">
        <x:v>N/A</x:v>
      </x:c>
      <x:c r="AK121" s="25" t="str">
        <x:v>N/A</x:v>
      </x:c>
      <x:c r="AL121" s="25" t="str">
        <x:v>N/A</x:v>
      </x:c>
      <x:c r="AM121" s="25" t="str">
        <x:v>N</x:v>
      </x:c>
      <x:c r="AN121" s="25" t="str">
        <x:v>Y</x:v>
      </x:c>
      <x:c r="AO121" s="25" t="str">
        <x:v>N</x:v>
      </x:c>
      <x:c r="AP121" s="25" t="str">
        <x:v>N</x:v>
      </x:c>
      <x:c r="AQ121" s="25" t="str">
        <x:v>Y</x:v>
      </x:c>
      <x:c r="AR121" s="25" t="str">
        <x:v>Y</x:v>
      </x:c>
      <x:c r="AS121" s="25" t="str">
        <x:v>Y</x:v>
      </x:c>
      <x:c r="AT121" s="25" t="str">
        <x:v>N</x:v>
      </x:c>
      <x:c r="AU121" s="25" t="str">
        <x:v>N</x:v>
      </x:c>
      <x:c r="AV121" s="25" t="str">
        <x:v>N</x:v>
      </x:c>
      <x:c r="AW121" s="25" t="str">
        <x:v>N</x:v>
      </x:c>
      <x:c r="AX121" s="25" t="str">
        <x:v>N/A</x:v>
      </x:c>
    </x:row>
    <x:row r="122">
      <x:c r="A122" s="24" t="str">
        <x:v>118</x:v>
      </x:c>
      <x:c r="B122" s="25" t="str">
        <x:v>Non-surgical</x:v>
      </x:c>
      <x:c r="C122" s="25" t="str">
        <x:v>wrinkles</x:v>
      </x:c>
      <x:c r="D122" s="25" t="str">
        <x:v>Y</x:v>
      </x:c>
      <x:c r="E122" s="25" t="str">
        <x:v>Y</x:v>
      </x:c>
      <x:c r="F122" s="25" t="str">
        <x:v>Y</x:v>
      </x:c>
      <x:c r="G122" s="25" t="str">
        <x:v>Y</x:v>
      </x:c>
      <x:c r="H122" s="25" t="str">
        <x:v>N</x:v>
      </x:c>
      <x:c r="I122" s="25" t="str">
        <x:v>Y</x:v>
      </x:c>
      <x:c r="J122" s="25" t="str">
        <x:v>Y</x:v>
      </x:c>
      <x:c r="K122" s="25" t="str">
        <x:v>Y</x:v>
      </x:c>
      <x:c r="L122" s="25" t="str">
        <x:v>Y</x:v>
      </x:c>
      <x:c r="M122" s="25" t="str">
        <x:v>Y</x:v>
      </x:c>
      <x:c r="N122" s="25" t="str">
        <x:v>Y</x:v>
      </x:c>
      <x:c r="O122" s="25" t="str">
        <x:v>Y</x:v>
      </x:c>
      <x:c r="P122" s="25" t="str">
        <x:v>Exact</x:v>
      </x:c>
      <x:c r="Q122" s="25" t="str">
        <x:v>N</x:v>
      </x:c>
      <x:c r="R122" s="25" t="str">
        <x:v>N</x:v>
      </x:c>
      <x:c r="S122" s="25" t="str">
        <x:v>N</x:v>
      </x:c>
      <x:c r="T122" s="25" t="str">
        <x:v>Y</x:v>
      </x:c>
      <x:c r="U122" s="25" t="str">
        <x:v>Y</x:v>
      </x:c>
      <x:c r="V122" s="25" t="str">
        <x:v>N</x:v>
      </x:c>
      <x:c r="W122" s="25" t="str">
        <x:v>Y</x:v>
      </x:c>
      <x:c r="X122" s="25" t="str">
        <x:v>Y</x:v>
      </x:c>
      <x:c r="Y122" s="25" t="str">
        <x:v>N</x:v>
      </x:c>
      <x:c r="Z122" s="25" t="str">
        <x:v>N</x:v>
      </x:c>
      <x:c r="AA122" s="25" t="str">
        <x:v>N</x:v>
      </x:c>
      <x:c r="AB122" s="25" t="str">
        <x:v>N</x:v>
      </x:c>
      <x:c r="AC122" s="25" t="str">
        <x:v>N</x:v>
      </x:c>
      <x:c r="AD122" s="25" t="str">
        <x:v>Y</x:v>
      </x:c>
      <x:c r="AE122" s="25" t="str">
        <x:v>Y</x:v>
      </x:c>
      <x:c r="AF122" s="25" t="str">
        <x:v>Y</x:v>
      </x:c>
      <x:c r="AG122" s="25" t="str">
        <x:v>N/A</x:v>
      </x:c>
      <x:c r="AH122" s="25" t="str">
        <x:v>N/A</x:v>
      </x:c>
      <x:c r="AI122" s="25" t="str">
        <x:v>N/A</x:v>
      </x:c>
      <x:c r="AJ122" s="25" t="str">
        <x:v>N/A</x:v>
      </x:c>
      <x:c r="AK122" s="25" t="str">
        <x:v>N/A</x:v>
      </x:c>
      <x:c r="AL122" s="25" t="str">
        <x:v>N/A</x:v>
      </x:c>
      <x:c r="AM122" s="25" t="str">
        <x:v>N</x:v>
      </x:c>
      <x:c r="AN122" s="25" t="str">
        <x:v>Y</x:v>
      </x:c>
      <x:c r="AO122" s="25" t="str">
        <x:v>N</x:v>
      </x:c>
      <x:c r="AP122" s="25" t="str">
        <x:v>N</x:v>
      </x:c>
      <x:c r="AQ122" s="25" t="str">
        <x:v>N</x:v>
      </x:c>
      <x:c r="AR122" s="25" t="str">
        <x:v>N</x:v>
      </x:c>
      <x:c r="AS122" s="25" t="str">
        <x:v>Y</x:v>
      </x:c>
      <x:c r="AT122" s="25" t="str">
        <x:v>N</x:v>
      </x:c>
      <x:c r="AU122" s="25" t="str">
        <x:v>N</x:v>
      </x:c>
      <x:c r="AV122" s="25" t="str">
        <x:v>N</x:v>
      </x:c>
      <x:c r="AW122" s="25" t="str">
        <x:v>N</x:v>
      </x:c>
      <x:c r="AX122" s="25" t="str">
        <x:v>N/A</x:v>
      </x:c>
    </x:row>
    <x:row r="123">
      <x:c r="A123" s="24" t="str">
        <x:v>119</x:v>
      </x:c>
      <x:c r="B123" s="25" t="str">
        <x:v>Surgical</x:v>
      </x:c>
      <x:c r="C123" s="25" t="str">
        <x:v>breast</x:v>
      </x:c>
      <x:c r="D123" s="25" t="str">
        <x:v>Y</x:v>
      </x:c>
      <x:c r="E123" s="25" t="str">
        <x:v>Y</x:v>
      </x:c>
      <x:c r="F123" s="25" t="str">
        <x:v>Y</x:v>
      </x:c>
      <x:c r="G123" s="25" t="str">
        <x:v>Y</x:v>
      </x:c>
      <x:c r="H123" s="25" t="str">
        <x:v>Y</x:v>
      </x:c>
      <x:c r="I123" s="25" t="str">
        <x:v>Y</x:v>
      </x:c>
      <x:c r="J123" s="25" t="str">
        <x:v>Y</x:v>
      </x:c>
      <x:c r="K123" s="25" t="str">
        <x:v>Y</x:v>
      </x:c>
      <x:c r="L123" s="25" t="str">
        <x:v>Y</x:v>
      </x:c>
      <x:c r="M123" s="25" t="str">
        <x:v>Y</x:v>
      </x:c>
      <x:c r="N123" s="25" t="str">
        <x:v>Y</x:v>
      </x:c>
      <x:c r="O123" s="25" t="str">
        <x:v>N</x:v>
      </x:c>
      <x:c r="P123" s="25" t="str">
        <x:v>N/A</x:v>
      </x:c>
      <x:c r="Q123" s="25" t="str">
        <x:v>N</x:v>
      </x:c>
      <x:c r="R123" s="25" t="str">
        <x:v>Y</x:v>
      </x:c>
      <x:c r="S123" s="25" t="str">
        <x:v>Y</x:v>
      </x:c>
      <x:c r="T123" s="25" t="str">
        <x:v>Y</x:v>
      </x:c>
      <x:c r="U123" s="25" t="str">
        <x:v>Y</x:v>
      </x:c>
      <x:c r="V123" s="25" t="str">
        <x:v>Y</x:v>
      </x:c>
      <x:c r="W123" s="25" t="str">
        <x:v>Y</x:v>
      </x:c>
      <x:c r="X123" s="25" t="str">
        <x:v>Y</x:v>
      </x:c>
      <x:c r="Y123" s="25" t="str">
        <x:v>N</x:v>
      </x:c>
      <x:c r="Z123" s="25" t="str">
        <x:v>N</x:v>
      </x:c>
      <x:c r="AA123" s="25" t="str">
        <x:v>N</x:v>
      </x:c>
      <x:c r="AB123" s="25" t="str">
        <x:v>N</x:v>
      </x:c>
      <x:c r="AC123" s="25" t="str">
        <x:v>N</x:v>
      </x:c>
      <x:c r="AD123" s="25" t="str">
        <x:v>Y</x:v>
      </x:c>
      <x:c r="AE123" s="25" t="str">
        <x:v>Y</x:v>
      </x:c>
      <x:c r="AF123" s="25" t="str">
        <x:v>Y</x:v>
      </x:c>
      <x:c r="AG123" s="25" t="str">
        <x:v>N/A</x:v>
      </x:c>
      <x:c r="AH123" s="25" t="str">
        <x:v>N/A</x:v>
      </x:c>
      <x:c r="AI123" s="25" t="str">
        <x:v>N/A</x:v>
      </x:c>
      <x:c r="AJ123" s="25" t="str">
        <x:v>N/A</x:v>
      </x:c>
      <x:c r="AK123" s="25" t="str">
        <x:v>N/A</x:v>
      </x:c>
      <x:c r="AL123" s="25" t="str">
        <x:v>N/A</x:v>
      </x:c>
      <x:c r="AM123" s="25" t="str">
        <x:v>N</x:v>
      </x:c>
      <x:c r="AN123" s="25" t="str">
        <x:v>N</x:v>
      </x:c>
      <x:c r="AO123" s="25" t="str">
        <x:v>Y</x:v>
      </x:c>
      <x:c r="AP123" s="25" t="str">
        <x:v>Y</x:v>
      </x:c>
      <x:c r="AQ123" s="25" t="str">
        <x:v>N</x:v>
      </x:c>
      <x:c r="AR123" s="25" t="str">
        <x:v>Y</x:v>
      </x:c>
      <x:c r="AS123" s="25" t="str">
        <x:v>N</x:v>
      </x:c>
      <x:c r="AT123" s="25" t="str">
        <x:v>Y</x:v>
      </x:c>
      <x:c r="AU123" s="25" t="str">
        <x:v>Y</x:v>
      </x:c>
      <x:c r="AV123" s="25" t="str">
        <x:v>Y</x:v>
      </x:c>
      <x:c r="AW123" s="25" t="str">
        <x:v>Y</x:v>
      </x:c>
      <x:c r="AX123" s="25" t="str">
        <x:v>N/A</x:v>
      </x:c>
    </x:row>
    <x:row r="124">
      <x:c r="A124" s="24" t="str">
        <x:v>120</x:v>
      </x:c>
      <x:c r="B124" s="25" t="str">
        <x:v>Surgical</x:v>
      </x:c>
      <x:c r="C124" s="25" t="str">
        <x:v>breast</x:v>
      </x:c>
      <x:c r="D124" s="25" t="str">
        <x:v>Y</x:v>
      </x:c>
      <x:c r="E124" s="25" t="str">
        <x:v>Y</x:v>
      </x:c>
      <x:c r="F124" s="25" t="str">
        <x:v>Y</x:v>
      </x:c>
      <x:c r="G124" s="25" t="str">
        <x:v>Y</x:v>
      </x:c>
      <x:c r="H124" s="25" t="str">
        <x:v>Y</x:v>
      </x:c>
      <x:c r="I124" s="25" t="str">
        <x:v>Y</x:v>
      </x:c>
      <x:c r="J124" s="25" t="str">
        <x:v>Y</x:v>
      </x:c>
      <x:c r="K124" s="25" t="str">
        <x:v>Y</x:v>
      </x:c>
      <x:c r="L124" s="25" t="str">
        <x:v>Y</x:v>
      </x:c>
      <x:c r="M124" s="25" t="str">
        <x:v>Y</x:v>
      </x:c>
      <x:c r="N124" s="25" t="str">
        <x:v>Y</x:v>
      </x:c>
      <x:c r="O124" s="25" t="str">
        <x:v>N</x:v>
      </x:c>
      <x:c r="P124" s="25" t="str">
        <x:v>N/A</x:v>
      </x:c>
      <x:c r="Q124" s="25" t="str">
        <x:v>N</x:v>
      </x:c>
      <x:c r="R124" s="25" t="str">
        <x:v>N</x:v>
      </x:c>
      <x:c r="S124" s="25" t="str">
        <x:v>Y</x:v>
      </x:c>
      <x:c r="T124" s="25" t="str">
        <x:v>Y</x:v>
      </x:c>
      <x:c r="U124" s="25" t="str">
        <x:v>Y</x:v>
      </x:c>
      <x:c r="V124" s="25" t="str">
        <x:v>Y</x:v>
      </x:c>
      <x:c r="W124" s="25" t="str">
        <x:v>Y</x:v>
      </x:c>
      <x:c r="X124" s="25" t="str">
        <x:v>Y</x:v>
      </x:c>
      <x:c r="Y124" s="25" t="str">
        <x:v>Y</x:v>
      </x:c>
      <x:c r="Z124" s="25" t="str">
        <x:v>Y</x:v>
      </x:c>
      <x:c r="AA124" s="25" t="str">
        <x:v>Y</x:v>
      </x:c>
      <x:c r="AB124" s="25" t="str">
        <x:v>N</x:v>
      </x:c>
      <x:c r="AC124" s="25" t="str">
        <x:v>N</x:v>
      </x:c>
      <x:c r="AD124" s="25" t="str">
        <x:v>Y</x:v>
      </x:c>
      <x:c r="AE124" s="25" t="str">
        <x:v>Y</x:v>
      </x:c>
      <x:c r="AF124" s="25" t="str">
        <x:v>Y</x:v>
      </x:c>
      <x:c r="AG124" s="25" t="str">
        <x:v>N/A</x:v>
      </x:c>
      <x:c r="AH124" s="25" t="str">
        <x:v>N/A</x:v>
      </x:c>
      <x:c r="AI124" s="25" t="str">
        <x:v>N/A</x:v>
      </x:c>
      <x:c r="AJ124" s="25" t="str">
        <x:v>N/A</x:v>
      </x:c>
      <x:c r="AK124" s="25" t="str">
        <x:v>N/A</x:v>
      </x:c>
      <x:c r="AL124" s="25" t="str">
        <x:v>N/A</x:v>
      </x:c>
      <x:c r="AM124" s="25" t="str">
        <x:v>N</x:v>
      </x:c>
      <x:c r="AN124" s="25" t="str">
        <x:v>N</x:v>
      </x:c>
      <x:c r="AO124" s="25" t="str">
        <x:v>Y</x:v>
      </x:c>
      <x:c r="AP124" s="25" t="str">
        <x:v>Y</x:v>
      </x:c>
      <x:c r="AQ124" s="25" t="str">
        <x:v>N</x:v>
      </x:c>
      <x:c r="AR124" s="25" t="str">
        <x:v>N</x:v>
      </x:c>
      <x:c r="AS124" s="25" t="str">
        <x:v>N</x:v>
      </x:c>
      <x:c r="AT124" s="25" t="str">
        <x:v>Y</x:v>
      </x:c>
      <x:c r="AU124" s="25" t="str">
        <x:v>Y</x:v>
      </x:c>
      <x:c r="AV124" s="25" t="str">
        <x:v>N</x:v>
      </x:c>
      <x:c r="AW124" s="25" t="str">
        <x:v>N</x:v>
      </x:c>
      <x:c r="AX124" s="25" t="str">
        <x:v>N/A</x:v>
      </x:c>
    </x:row>
    <x:row r="125">
      <x:c r="A125" s="24" t="str">
        <x:v>121</x:v>
      </x:c>
      <x:c r="B125" s="25" t="str">
        <x:v>Surgical</x:v>
      </x:c>
      <x:c r="C125" s="25" t="str">
        <x:v>breast</x:v>
      </x:c>
      <x:c r="D125" s="25" t="str">
        <x:v>Y</x:v>
      </x:c>
      <x:c r="E125" s="25" t="str">
        <x:v>Y</x:v>
      </x:c>
      <x:c r="F125" s="25" t="str">
        <x:v>Y</x:v>
      </x:c>
      <x:c r="G125" s="25" t="str">
        <x:v>Y</x:v>
      </x:c>
      <x:c r="H125" s="25" t="str">
        <x:v>Y</x:v>
      </x:c>
      <x:c r="I125" s="25" t="str">
        <x:v>Y</x:v>
      </x:c>
      <x:c r="J125" s="25" t="str">
        <x:v>Y</x:v>
      </x:c>
      <x:c r="K125" s="25" t="str">
        <x:v>Y</x:v>
      </x:c>
      <x:c r="L125" s="25" t="str">
        <x:v>Y</x:v>
      </x:c>
      <x:c r="M125" s="25" t="str">
        <x:v>Y</x:v>
      </x:c>
      <x:c r="N125" s="25" t="str">
        <x:v>Y</x:v>
      </x:c>
      <x:c r="O125" s="25" t="str">
        <x:v>N</x:v>
      </x:c>
      <x:c r="P125" s="25" t="str">
        <x:v>N/A</x:v>
      </x:c>
      <x:c r="Q125" s="25" t="str">
        <x:v>N</x:v>
      </x:c>
      <x:c r="R125" s="25" t="str">
        <x:v>N</x:v>
      </x:c>
      <x:c r="S125" s="25" t="str">
        <x:v>Y</x:v>
      </x:c>
      <x:c r="T125" s="25" t="str">
        <x:v>Y</x:v>
      </x:c>
      <x:c r="U125" s="25" t="str">
        <x:v>Y</x:v>
      </x:c>
      <x:c r="V125" s="25" t="str">
        <x:v>Y</x:v>
      </x:c>
      <x:c r="W125" s="25" t="str">
        <x:v>N</x:v>
      </x:c>
      <x:c r="X125" s="25" t="str">
        <x:v>Y</x:v>
      </x:c>
      <x:c r="Y125" s="25" t="str">
        <x:v>N</x:v>
      </x:c>
      <x:c r="Z125" s="25" t="str">
        <x:v>N</x:v>
      </x:c>
      <x:c r="AA125" s="25" t="str">
        <x:v>Y</x:v>
      </x:c>
      <x:c r="AB125" s="25" t="str">
        <x:v>N</x:v>
      </x:c>
      <x:c r="AC125" s="25" t="str">
        <x:v>N</x:v>
      </x:c>
      <x:c r="AD125" s="25" t="str">
        <x:v>Y</x:v>
      </x:c>
      <x:c r="AE125" s="25" t="str">
        <x:v>Y</x:v>
      </x:c>
      <x:c r="AF125" s="25" t="str">
        <x:v>Y</x:v>
      </x:c>
      <x:c r="AG125" s="25" t="str">
        <x:v>N/A</x:v>
      </x:c>
      <x:c r="AH125" s="25" t="str">
        <x:v>N/A</x:v>
      </x:c>
      <x:c r="AI125" s="25" t="str">
        <x:v>N/A</x:v>
      </x:c>
      <x:c r="AJ125" s="25" t="str">
        <x:v>N/A</x:v>
      </x:c>
      <x:c r="AK125" s="25" t="str">
        <x:v>N/A</x:v>
      </x:c>
      <x:c r="AL125" s="25" t="str">
        <x:v>N/A</x:v>
      </x:c>
      <x:c r="AM125" s="25" t="str">
        <x:v>N</x:v>
      </x:c>
      <x:c r="AN125" s="25" t="str">
        <x:v>N</x:v>
      </x:c>
      <x:c r="AO125" s="25" t="str">
        <x:v>Y</x:v>
      </x:c>
      <x:c r="AP125" s="25" t="str">
        <x:v>N</x:v>
      </x:c>
      <x:c r="AQ125" s="25" t="str">
        <x:v>N</x:v>
      </x:c>
      <x:c r="AR125" s="25" t="str">
        <x:v>N</x:v>
      </x:c>
      <x:c r="AS125" s="25" t="str">
        <x:v>N</x:v>
      </x:c>
      <x:c r="AT125" s="25" t="str">
        <x:v>N</x:v>
      </x:c>
      <x:c r="AU125" s="25" t="str">
        <x:v>N</x:v>
      </x:c>
      <x:c r="AV125" s="25" t="str">
        <x:v>N</x:v>
      </x:c>
      <x:c r="AW125" s="25" t="str">
        <x:v>Y</x:v>
      </x:c>
      <x:c r="AX125" s="25" t="str">
        <x:v>N/A</x:v>
      </x:c>
    </x:row>
    <x:row r="126">
      <x:c r="A126" s="24" t="str">
        <x:v>122</x:v>
      </x:c>
      <x:c r="B126" s="25" t="str">
        <x:v>Surgical</x:v>
      </x:c>
      <x:c r="C126" s="25" t="str">
        <x:v>breast</x:v>
      </x:c>
      <x:c r="D126" s="25" t="str">
        <x:v>Y</x:v>
      </x:c>
      <x:c r="E126" s="25" t="str">
        <x:v>Y</x:v>
      </x:c>
      <x:c r="F126" s="25" t="str">
        <x:v>Y</x:v>
      </x:c>
      <x:c r="G126" s="25" t="str">
        <x:v>N</x:v>
      </x:c>
      <x:c r="H126" s="25" t="str">
        <x:v>N</x:v>
      </x:c>
      <x:c r="I126" s="25" t="str">
        <x:v>Y</x:v>
      </x:c>
      <x:c r="J126" s="25" t="str">
        <x:v>Y</x:v>
      </x:c>
      <x:c r="K126" s="25" t="str">
        <x:v>Y</x:v>
      </x:c>
      <x:c r="L126" s="25" t="str">
        <x:v>Y</x:v>
      </x:c>
      <x:c r="M126" s="25" t="str">
        <x:v>Y</x:v>
      </x:c>
      <x:c r="N126" s="25" t="str">
        <x:v>Y</x:v>
      </x:c>
      <x:c r="O126" s="25" t="str">
        <x:v>N</x:v>
      </x:c>
      <x:c r="P126" s="25" t="str">
        <x:v>N/A</x:v>
      </x:c>
      <x:c r="Q126" s="25" t="str">
        <x:v>N</x:v>
      </x:c>
      <x:c r="R126" s="25" t="str">
        <x:v>N</x:v>
      </x:c>
      <x:c r="S126" s="25" t="str">
        <x:v>Y</x:v>
      </x:c>
      <x:c r="T126" s="25" t="str">
        <x:v>Y</x:v>
      </x:c>
      <x:c r="U126" s="25" t="str">
        <x:v>Y</x:v>
      </x:c>
      <x:c r="V126" s="25" t="str">
        <x:v>Y</x:v>
      </x:c>
      <x:c r="W126" s="25" t="str">
        <x:v>N</x:v>
      </x:c>
      <x:c r="X126" s="25" t="str">
        <x:v>Y</x:v>
      </x:c>
      <x:c r="Y126" s="25" t="str">
        <x:v>N</x:v>
      </x:c>
      <x:c r="Z126" s="25" t="str">
        <x:v>Y</x:v>
      </x:c>
      <x:c r="AA126" s="25" t="str">
        <x:v>N</x:v>
      </x:c>
      <x:c r="AB126" s="25" t="str">
        <x:v>N</x:v>
      </x:c>
      <x:c r="AC126" s="25" t="str">
        <x:v>N</x:v>
      </x:c>
      <x:c r="AD126" s="25" t="str">
        <x:v>Y</x:v>
      </x:c>
      <x:c r="AE126" s="25" t="str">
        <x:v>Y</x:v>
      </x:c>
      <x:c r="AF126" s="25" t="str">
        <x:v>Y</x:v>
      </x:c>
      <x:c r="AG126" s="25" t="str">
        <x:v>N/A</x:v>
      </x:c>
      <x:c r="AH126" s="25" t="str">
        <x:v>N/A</x:v>
      </x:c>
      <x:c r="AI126" s="25" t="str">
        <x:v>N/A</x:v>
      </x:c>
      <x:c r="AJ126" s="25" t="str">
        <x:v>N/A</x:v>
      </x:c>
      <x:c r="AK126" s="25" t="str">
        <x:v>N/A</x:v>
      </x:c>
      <x:c r="AL126" s="25" t="str">
        <x:v>N/A</x:v>
      </x:c>
      <x:c r="AM126" s="25" t="str">
        <x:v>N</x:v>
      </x:c>
      <x:c r="AN126" s="25" t="str">
        <x:v>N</x:v>
      </x:c>
      <x:c r="AO126" s="25" t="str">
        <x:v>Y</x:v>
      </x:c>
      <x:c r="AP126" s="25" t="str">
        <x:v>Y</x:v>
      </x:c>
      <x:c r="AQ126" s="25" t="str">
        <x:v>N</x:v>
      </x:c>
      <x:c r="AR126" s="25" t="str">
        <x:v>N</x:v>
      </x:c>
      <x:c r="AS126" s="25" t="str">
        <x:v>N</x:v>
      </x:c>
      <x:c r="AT126" s="25" t="str">
        <x:v>Y</x:v>
      </x:c>
      <x:c r="AU126" s="25" t="str">
        <x:v>N</x:v>
      </x:c>
      <x:c r="AV126" s="25" t="str">
        <x:v>N</x:v>
      </x:c>
      <x:c r="AW126" s="25" t="str">
        <x:v>N</x:v>
      </x:c>
      <x:c r="AX126" s="25" t="str">
        <x:v>N/A</x:v>
      </x:c>
    </x:row>
    <x:row r="127">
      <x:c r="A127" s="24" t="str">
        <x:v>123</x:v>
      </x:c>
      <x:c r="B127" s="25" t="str">
        <x:v>Non-surgical</x:v>
      </x:c>
      <x:c r="C127" s="25" t="str">
        <x:v>wrinkles</x:v>
      </x:c>
      <x:c r="D127" s="25" t="str">
        <x:v>Y</x:v>
      </x:c>
      <x:c r="E127" s="25" t="str">
        <x:v>Y</x:v>
      </x:c>
      <x:c r="F127" s="25" t="str">
        <x:v>Y</x:v>
      </x:c>
      <x:c r="G127" s="25" t="str">
        <x:v>N</x:v>
      </x:c>
      <x:c r="H127" s="25" t="str">
        <x:v>N</x:v>
      </x:c>
      <x:c r="I127" s="25" t="str">
        <x:v>Y</x:v>
      </x:c>
      <x:c r="J127" s="25" t="str">
        <x:v>Y</x:v>
      </x:c>
      <x:c r="K127" s="25" t="str">
        <x:v>N</x:v>
      </x:c>
      <x:c r="L127" s="25" t="str">
        <x:v>N</x:v>
      </x:c>
      <x:c r="M127" s="25" t="str">
        <x:v>N</x:v>
      </x:c>
      <x:c r="N127" s="25" t="str">
        <x:v>Y</x:v>
      </x:c>
      <x:c r="O127" s="25" t="str">
        <x:v>N</x:v>
      </x:c>
      <x:c r="P127" s="25" t="str">
        <x:v>Exact</x:v>
      </x:c>
      <x:c r="Q127" s="25" t="str">
        <x:v>Y</x:v>
      </x:c>
      <x:c r="R127" s="25" t="str">
        <x:v>N</x:v>
      </x:c>
      <x:c r="S127" s="25" t="str">
        <x:v>N</x:v>
      </x:c>
      <x:c r="T127" s="25" t="str">
        <x:v>Y</x:v>
      </x:c>
      <x:c r="U127" s="25" t="str">
        <x:v>Y</x:v>
      </x:c>
      <x:c r="V127" s="25" t="str">
        <x:v>Y</x:v>
      </x:c>
      <x:c r="W127" s="25" t="str">
        <x:v>N</x:v>
      </x:c>
      <x:c r="X127" s="25" t="str">
        <x:v>Y</x:v>
      </x:c>
      <x:c r="Y127" s="25" t="str">
        <x:v>Y</x:v>
      </x:c>
      <x:c r="Z127" s="25" t="str">
        <x:v>Y</x:v>
      </x:c>
      <x:c r="AA127" s="25" t="str">
        <x:v>N</x:v>
      </x:c>
      <x:c r="AB127" s="25" t="str">
        <x:v>N</x:v>
      </x:c>
      <x:c r="AC127" s="25" t="str">
        <x:v>N</x:v>
      </x:c>
      <x:c r="AD127" s="25" t="str">
        <x:v>Y</x:v>
      </x:c>
      <x:c r="AE127" s="25" t="str">
        <x:v>Y</x:v>
      </x:c>
      <x:c r="AF127" s="25" t="str">
        <x:v>Y</x:v>
      </x:c>
      <x:c r="AG127" s="25" t="str">
        <x:v>N/A</x:v>
      </x:c>
      <x:c r="AH127" s="25" t="str">
        <x:v>N/A</x:v>
      </x:c>
      <x:c r="AI127" s="25" t="str">
        <x:v>N/A</x:v>
      </x:c>
      <x:c r="AJ127" s="25" t="str">
        <x:v>N/A</x:v>
      </x:c>
      <x:c r="AK127" s="25" t="str">
        <x:v>N/A</x:v>
      </x:c>
      <x:c r="AL127" s="25" t="str">
        <x:v>N/A</x:v>
      </x:c>
      <x:c r="AM127" s="25" t="str">
        <x:v>N</x:v>
      </x:c>
      <x:c r="AN127" s="25" t="str">
        <x:v>Y</x:v>
      </x:c>
      <x:c r="AO127" s="25" t="str">
        <x:v>N</x:v>
      </x:c>
      <x:c r="AP127" s="25" t="str">
        <x:v>N</x:v>
      </x:c>
      <x:c r="AQ127" s="25" t="str">
        <x:v>N</x:v>
      </x:c>
      <x:c r="AR127" s="25" t="str">
        <x:v>Y</x:v>
      </x:c>
      <x:c r="AS127" s="25" t="str">
        <x:v>Y</x:v>
      </x:c>
      <x:c r="AT127" s="25" t="str">
        <x:v>N</x:v>
      </x:c>
      <x:c r="AU127" s="25" t="str">
        <x:v>N</x:v>
      </x:c>
      <x:c r="AV127" s="25" t="str">
        <x:v>N</x:v>
      </x:c>
      <x:c r="AW127" s="25" t="str">
        <x:v>N</x:v>
      </x:c>
      <x:c r="AX127" s="25" t="str">
        <x:v>N/A</x:v>
      </x:c>
    </x:row>
    <x:row r="128">
      <x:c r="A128" s="24" t="str">
        <x:v>124</x:v>
      </x:c>
      <x:c r="B128" s="25" t="str">
        <x:v>Non-surgical</x:v>
      </x:c>
      <x:c r="C128" s="25" t="str">
        <x:v>wrinkles</x:v>
      </x:c>
      <x:c r="D128" s="25" t="str">
        <x:v>Y</x:v>
      </x:c>
      <x:c r="E128" s="25" t="str">
        <x:v>Y</x:v>
      </x:c>
      <x:c r="F128" s="25" t="str">
        <x:v>Y</x:v>
      </x:c>
      <x:c r="G128" s="25" t="str">
        <x:v>N</x:v>
      </x:c>
      <x:c r="H128" s="25" t="str">
        <x:v>N</x:v>
      </x:c>
      <x:c r="I128" s="25" t="str">
        <x:v>N</x:v>
      </x:c>
      <x:c r="J128" s="25" t="str">
        <x:v>Y</x:v>
      </x:c>
      <x:c r="K128" s="25" t="str">
        <x:v>N</x:v>
      </x:c>
      <x:c r="L128" s="25" t="str">
        <x:v>N</x:v>
      </x:c>
      <x:c r="M128" s="25" t="str">
        <x:v>N</x:v>
      </x:c>
      <x:c r="N128" s="25" t="str">
        <x:v>N</x:v>
      </x:c>
      <x:c r="O128" s="25" t="str">
        <x:v>Y</x:v>
      </x:c>
      <x:c r="P128" s="25" t="str">
        <x:v>Exact</x:v>
      </x:c>
      <x:c r="Q128" s="25" t="str">
        <x:v>N</x:v>
      </x:c>
      <x:c r="R128" s="25" t="str">
        <x:v>N</x:v>
      </x:c>
      <x:c r="S128" s="25" t="str">
        <x:v>N</x:v>
      </x:c>
      <x:c r="T128" s="25" t="str">
        <x:v>Y</x:v>
      </x:c>
      <x:c r="U128" s="25" t="str">
        <x:v>Y</x:v>
      </x:c>
      <x:c r="V128" s="25" t="str">
        <x:v>Y</x:v>
      </x:c>
      <x:c r="W128" s="25" t="str">
        <x:v>N</x:v>
      </x:c>
      <x:c r="X128" s="25" t="str">
        <x:v>Y</x:v>
      </x:c>
      <x:c r="Y128" s="25" t="str">
        <x:v>N</x:v>
      </x:c>
      <x:c r="Z128" s="25" t="str">
        <x:v>N</x:v>
      </x:c>
      <x:c r="AA128" s="25" t="str">
        <x:v>N</x:v>
      </x:c>
      <x:c r="AB128" s="25" t="str">
        <x:v>N</x:v>
      </x:c>
      <x:c r="AC128" s="25" t="str">
        <x:v>N</x:v>
      </x:c>
      <x:c r="AD128" s="25" t="str">
        <x:v>Y</x:v>
      </x:c>
      <x:c r="AE128" s="25" t="str">
        <x:v>Y</x:v>
      </x:c>
      <x:c r="AF128" s="25" t="str">
        <x:v>Y</x:v>
      </x:c>
      <x:c r="AG128" s="25" t="str">
        <x:v>N/A</x:v>
      </x:c>
      <x:c r="AH128" s="25" t="str">
        <x:v>N/A</x:v>
      </x:c>
      <x:c r="AI128" s="25" t="str">
        <x:v>N/A</x:v>
      </x:c>
      <x:c r="AJ128" s="25" t="str">
        <x:v>N/A</x:v>
      </x:c>
      <x:c r="AK128" s="25" t="str">
        <x:v>N/A</x:v>
      </x:c>
      <x:c r="AL128" s="25" t="str">
        <x:v>N/A</x:v>
      </x:c>
      <x:c r="AM128" s="25" t="str">
        <x:v>N</x:v>
      </x:c>
      <x:c r="AN128" s="25" t="str">
        <x:v>Y</x:v>
      </x:c>
      <x:c r="AO128" s="25" t="str">
        <x:v>N</x:v>
      </x:c>
      <x:c r="AP128" s="25" t="str">
        <x:v>N</x:v>
      </x:c>
      <x:c r="AQ128" s="25" t="str">
        <x:v>N</x:v>
      </x:c>
      <x:c r="AR128" s="25" t="str">
        <x:v>N</x:v>
      </x:c>
      <x:c r="AS128" s="25" t="str">
        <x:v>Y</x:v>
      </x:c>
      <x:c r="AT128" s="25" t="str">
        <x:v>N</x:v>
      </x:c>
      <x:c r="AU128" s="25" t="str">
        <x:v>N</x:v>
      </x:c>
      <x:c r="AV128" s="25" t="str">
        <x:v>N</x:v>
      </x:c>
      <x:c r="AW128" s="25" t="str">
        <x:v>N</x:v>
      </x:c>
      <x:c r="AX128" s="25" t="str">
        <x:v>N/A</x:v>
      </x:c>
    </x:row>
    <x:row r="129">
      <x:c r="A129" s="24" t="str">
        <x:v>125</x:v>
      </x:c>
      <x:c r="B129" s="25" t="str">
        <x:v>Non-surgical</x:v>
      </x:c>
      <x:c r="C129" s="25" t="str">
        <x:v>wrinkles</x:v>
      </x:c>
      <x:c r="D129" s="25" t="str">
        <x:v>Y</x:v>
      </x:c>
      <x:c r="E129" s="25" t="str">
        <x:v>Y</x:v>
      </x:c>
      <x:c r="F129" s="25" t="str">
        <x:v>N</x:v>
      </x:c>
      <x:c r="G129" s="25" t="str">
        <x:v>N</x:v>
      </x:c>
      <x:c r="H129" s="25" t="str">
        <x:v>N</x:v>
      </x:c>
      <x:c r="I129" s="25" t="str">
        <x:v>N</x:v>
      </x:c>
      <x:c r="J129" s="25" t="str">
        <x:v>N</x:v>
      </x:c>
      <x:c r="K129" s="25" t="str">
        <x:v>N</x:v>
      </x:c>
      <x:c r="L129" s="25" t="str">
        <x:v>N</x:v>
      </x:c>
      <x:c r="M129" s="25" t="str">
        <x:v>N</x:v>
      </x:c>
      <x:c r="N129" s="25" t="str">
        <x:v>N</x:v>
      </x:c>
      <x:c r="O129" s="25" t="str">
        <x:v>N</x:v>
      </x:c>
      <x:c r="P129" s="25" t="str">
        <x:v>Exact</x:v>
      </x:c>
      <x:c r="Q129" s="25" t="str">
        <x:v>Y</x:v>
      </x:c>
      <x:c r="R129" s="25" t="str">
        <x:v>N</x:v>
      </x:c>
      <x:c r="S129" s="25" t="str">
        <x:v>N</x:v>
      </x:c>
      <x:c r="T129" s="25" t="str">
        <x:v>N</x:v>
      </x:c>
      <x:c r="U129" s="25" t="str">
        <x:v>N</x:v>
      </x:c>
      <x:c r="V129" s="25" t="str">
        <x:v>N/A</x:v>
      </x:c>
      <x:c r="W129" s="25" t="str">
        <x:v>N</x:v>
      </x:c>
      <x:c r="X129" s="25" t="str">
        <x:v>N</x:v>
      </x:c>
      <x:c r="Y129" s="25" t="str">
        <x:v>N</x:v>
      </x:c>
      <x:c r="Z129" s="25" t="str">
        <x:v>N</x:v>
      </x:c>
      <x:c r="AA129" s="25" t="str">
        <x:v>N</x:v>
      </x:c>
      <x:c r="AB129" s="25" t="str">
        <x:v>Y</x:v>
      </x:c>
      <x:c r="AC129" s="25" t="str">
        <x:v>N</x:v>
      </x:c>
      <x:c r="AD129" s="25" t="str">
        <x:v>N</x:v>
      </x:c>
      <x:c r="AE129" s="25" t="str">
        <x:v>N</x:v>
      </x:c>
      <x:c r="AF129" s="25" t="str">
        <x:v>Y</x:v>
      </x:c>
      <x:c r="AG129" s="25" t="str">
        <x:v>N/A</x:v>
      </x:c>
      <x:c r="AH129" s="25" t="str">
        <x:v>N/A</x:v>
      </x:c>
      <x:c r="AI129" s="25" t="str">
        <x:v>N/A</x:v>
      </x:c>
      <x:c r="AJ129" s="25" t="str">
        <x:v>N/A</x:v>
      </x:c>
      <x:c r="AK129" s="25" t="str">
        <x:v>N</x:v>
      </x:c>
      <x:c r="AL129" s="25" t="str">
        <x:v>N/A</x:v>
      </x:c>
      <x:c r="AM129" s="25" t="str">
        <x:v>Y</x:v>
      </x:c>
      <x:c r="AN129" s="25" t="str">
        <x:v>Y</x:v>
      </x:c>
      <x:c r="AO129" s="25" t="str">
        <x:v>N</x:v>
      </x:c>
      <x:c r="AP129" s="25" t="str">
        <x:v>N</x:v>
      </x:c>
      <x:c r="AQ129" s="25" t="str">
        <x:v>N</x:v>
      </x:c>
      <x:c r="AR129" s="25" t="str">
        <x:v>Y</x:v>
      </x:c>
      <x:c r="AS129" s="25" t="str">
        <x:v>N</x:v>
      </x:c>
      <x:c r="AT129" s="25" t="str">
        <x:v>N</x:v>
      </x:c>
      <x:c r="AU129" s="25" t="str">
        <x:v>N</x:v>
      </x:c>
      <x:c r="AV129" s="25" t="str">
        <x:v>N</x:v>
      </x:c>
      <x:c r="AW129" s="25" t="str">
        <x:v>Y</x:v>
      </x:c>
      <x:c r="AX129" s="25" t="str">
        <x:v>N/A</x:v>
      </x:c>
    </x:row>
    <x:row r="130">
      <x:c r="A130" s="24" t="str">
        <x:v>126</x:v>
      </x:c>
      <x:c r="B130" s="25" t="str">
        <x:v>Surgical</x:v>
      </x:c>
      <x:c r="C130" s="25" t="str">
        <x:v>rhinoplasty</x:v>
      </x:c>
      <x:c r="D130" s="25" t="str">
        <x:v>Y</x:v>
      </x:c>
      <x:c r="E130" s="25" t="str">
        <x:v>Y</x:v>
      </x:c>
      <x:c r="F130" s="25" t="str">
        <x:v>Y</x:v>
      </x:c>
      <x:c r="G130" s="25" t="str">
        <x:v>Y</x:v>
      </x:c>
      <x:c r="H130" s="25" t="str">
        <x:v>Y</x:v>
      </x:c>
      <x:c r="I130" s="25" t="str">
        <x:v>Y</x:v>
      </x:c>
      <x:c r="J130" s="25" t="str">
        <x:v>Y</x:v>
      </x:c>
      <x:c r="K130" s="25" t="str">
        <x:v>Y</x:v>
      </x:c>
      <x:c r="L130" s="25" t="str">
        <x:v>N</x:v>
      </x:c>
      <x:c r="M130" s="25" t="str">
        <x:v>N</x:v>
      </x:c>
      <x:c r="N130" s="25" t="str">
        <x:v>N</x:v>
      </x:c>
      <x:c r="O130" s="25" t="str">
        <x:v>N</x:v>
      </x:c>
      <x:c r="P130" s="25" t="str">
        <x:v>N/A</x:v>
      </x:c>
      <x:c r="Q130" s="25" t="str">
        <x:v>N</x:v>
      </x:c>
      <x:c r="R130" s="25" t="str">
        <x:v>N</x:v>
      </x:c>
      <x:c r="S130" s="25" t="str">
        <x:v>Y</x:v>
      </x:c>
      <x:c r="T130" s="25" t="str">
        <x:v>Y</x:v>
      </x:c>
      <x:c r="U130" s="25" t="str">
        <x:v>Y</x:v>
      </x:c>
      <x:c r="V130" s="25" t="str">
        <x:v>Y</x:v>
      </x:c>
      <x:c r="W130" s="25" t="str">
        <x:v>N</x:v>
      </x:c>
      <x:c r="X130" s="25" t="str">
        <x:v>Y</x:v>
      </x:c>
      <x:c r="Y130" s="25" t="str">
        <x:v>N</x:v>
      </x:c>
      <x:c r="Z130" s="25" t="str">
        <x:v>N</x:v>
      </x:c>
      <x:c r="AA130" s="25" t="str">
        <x:v>N</x:v>
      </x:c>
      <x:c r="AB130" s="25" t="str">
        <x:v>N</x:v>
      </x:c>
      <x:c r="AC130" s="25" t="str">
        <x:v>Y</x:v>
      </x:c>
      <x:c r="AD130" s="25" t="str">
        <x:v>Y</x:v>
      </x:c>
      <x:c r="AE130" s="25" t="str">
        <x:v>Y</x:v>
      </x:c>
      <x:c r="AF130" s="25" t="str">
        <x:v>Y</x:v>
      </x:c>
      <x:c r="AG130" s="25" t="str">
        <x:v>N/A</x:v>
      </x:c>
      <x:c r="AH130" s="25" t="str">
        <x:v>N/A</x:v>
      </x:c>
      <x:c r="AI130" s="25" t="str">
        <x:v>N/A</x:v>
      </x:c>
      <x:c r="AJ130" s="25" t="str">
        <x:v>N/A</x:v>
      </x:c>
      <x:c r="AK130" s="25" t="str">
        <x:v>N/A</x:v>
      </x:c>
      <x:c r="AL130" s="25" t="str">
        <x:v>N/A</x:v>
      </x:c>
      <x:c r="AM130" s="25" t="str">
        <x:v>N</x:v>
      </x:c>
      <x:c r="AN130" s="25" t="str">
        <x:v>N</x:v>
      </x:c>
      <x:c r="AO130" s="25" t="str">
        <x:v>Y</x:v>
      </x:c>
      <x:c r="AP130" s="25" t="str">
        <x:v>N</x:v>
      </x:c>
      <x:c r="AQ130" s="25" t="str">
        <x:v>Y</x:v>
      </x:c>
      <x:c r="AR130" s="25" t="str">
        <x:v>Y</x:v>
      </x:c>
      <x:c r="AS130" s="25" t="str">
        <x:v>N</x:v>
      </x:c>
      <x:c r="AT130" s="25" t="str">
        <x:v>Y</x:v>
      </x:c>
      <x:c r="AU130" s="25" t="str">
        <x:v>N</x:v>
      </x:c>
      <x:c r="AV130" s="25" t="str">
        <x:v>Y</x:v>
      </x:c>
      <x:c r="AW130" s="25" t="str">
        <x:v>Y</x:v>
      </x:c>
      <x:c r="AX130" s="25" t="str">
        <x:v>N/A</x:v>
      </x:c>
    </x:row>
    <x:row r="131">
      <x:c r="A131" s="24" t="str">
        <x:v>127</x:v>
      </x:c>
      <x:c r="B131" s="25" t="str">
        <x:v>Surgical</x:v>
      </x:c>
      <x:c r="C131" s="25" t="str">
        <x:v>rhinoplasty</x:v>
      </x:c>
      <x:c r="D131" s="25" t="str">
        <x:v>Y</x:v>
      </x:c>
      <x:c r="E131" s="25" t="str">
        <x:v>Y</x:v>
      </x:c>
      <x:c r="F131" s="25" t="str">
        <x:v>Y</x:v>
      </x:c>
      <x:c r="G131" s="25" t="str">
        <x:v>Y</x:v>
      </x:c>
      <x:c r="H131" s="25" t="str">
        <x:v>Y</x:v>
      </x:c>
      <x:c r="I131" s="25" t="str">
        <x:v>Y</x:v>
      </x:c>
      <x:c r="J131" s="25" t="str">
        <x:v>Y</x:v>
      </x:c>
      <x:c r="K131" s="25" t="str">
        <x:v>Y</x:v>
      </x:c>
      <x:c r="L131" s="25" t="str">
        <x:v>N</x:v>
      </x:c>
      <x:c r="M131" s="25" t="str">
        <x:v>N</x:v>
      </x:c>
      <x:c r="N131" s="25" t="str">
        <x:v>N</x:v>
      </x:c>
      <x:c r="O131" s="25" t="str">
        <x:v>N</x:v>
      </x:c>
      <x:c r="P131" s="25" t="str">
        <x:v>N/A</x:v>
      </x:c>
      <x:c r="Q131" s="25" t="str">
        <x:v>N</x:v>
      </x:c>
      <x:c r="R131" s="25" t="str">
        <x:v>N</x:v>
      </x:c>
      <x:c r="S131" s="25" t="str">
        <x:v>Y</x:v>
      </x:c>
      <x:c r="T131" s="25" t="str">
        <x:v>Y</x:v>
      </x:c>
      <x:c r="U131" s="25" t="str">
        <x:v>Y</x:v>
      </x:c>
      <x:c r="V131" s="25" t="str">
        <x:v>Y</x:v>
      </x:c>
      <x:c r="W131" s="25" t="str">
        <x:v>Y</x:v>
      </x:c>
      <x:c r="X131" s="25" t="str">
        <x:v>Y</x:v>
      </x:c>
      <x:c r="Y131" s="25" t="str">
        <x:v>N</x:v>
      </x:c>
      <x:c r="Z131" s="25" t="str">
        <x:v>N</x:v>
      </x:c>
      <x:c r="AA131" s="25" t="str">
        <x:v>N</x:v>
      </x:c>
      <x:c r="AB131" s="25" t="str">
        <x:v>N</x:v>
      </x:c>
      <x:c r="AC131" s="25" t="str">
        <x:v>N</x:v>
      </x:c>
      <x:c r="AD131" s="25" t="str">
        <x:v>Y</x:v>
      </x:c>
      <x:c r="AE131" s="25" t="str">
        <x:v>Y</x:v>
      </x:c>
      <x:c r="AF131" s="25" t="str">
        <x:v>Y</x:v>
      </x:c>
      <x:c r="AG131" s="25" t="str">
        <x:v>N/A</x:v>
      </x:c>
      <x:c r="AH131" s="25" t="str">
        <x:v>N/A</x:v>
      </x:c>
      <x:c r="AI131" s="25" t="str">
        <x:v>N/A</x:v>
      </x:c>
      <x:c r="AJ131" s="25" t="str">
        <x:v>N/A</x:v>
      </x:c>
      <x:c r="AK131" s="25" t="str">
        <x:v>N/A</x:v>
      </x:c>
      <x:c r="AL131" s="25" t="str">
        <x:v>N/A</x:v>
      </x:c>
      <x:c r="AM131" s="25" t="str">
        <x:v>N</x:v>
      </x:c>
      <x:c r="AN131" s="25" t="str">
        <x:v>N</x:v>
      </x:c>
      <x:c r="AO131" s="25" t="str">
        <x:v>Y</x:v>
      </x:c>
      <x:c r="AP131" s="25" t="str">
        <x:v>N</x:v>
      </x:c>
      <x:c r="AQ131" s="25" t="str">
        <x:v>N</x:v>
      </x:c>
      <x:c r="AR131" s="25" t="str">
        <x:v>Y</x:v>
      </x:c>
      <x:c r="AS131" s="25" t="str">
        <x:v>N</x:v>
      </x:c>
      <x:c r="AT131" s="25" t="str">
        <x:v>Y</x:v>
      </x:c>
      <x:c r="AU131" s="25" t="str">
        <x:v>N</x:v>
      </x:c>
      <x:c r="AV131" s="25" t="str">
        <x:v>N</x:v>
      </x:c>
      <x:c r="AW131" s="25" t="str">
        <x:v>Y</x:v>
      </x:c>
      <x:c r="AX131" s="25" t="str">
        <x:v>N/A</x:v>
      </x:c>
    </x:row>
    <x:row r="132">
      <x:c r="A132" s="24" t="str">
        <x:v>128</x:v>
      </x:c>
      <x:c r="B132" s="25" t="str">
        <x:v>Non-surgical</x:v>
      </x:c>
      <x:c r="C132" s="25" t="str">
        <x:v>wrinkles</x:v>
      </x:c>
      <x:c r="D132" s="25" t="str">
        <x:v>Y</x:v>
      </x:c>
      <x:c r="E132" s="25" t="str">
        <x:v>Y</x:v>
      </x:c>
      <x:c r="F132" s="25" t="str">
        <x:v>Y</x:v>
      </x:c>
      <x:c r="G132" s="25" t="str">
        <x:v>Y</x:v>
      </x:c>
      <x:c r="H132" s="25" t="str">
        <x:v>Y</x:v>
      </x:c>
      <x:c r="I132" s="25" t="str">
        <x:v>Y</x:v>
      </x:c>
      <x:c r="J132" s="25" t="str">
        <x:v>Y</x:v>
      </x:c>
      <x:c r="K132" s="25" t="str">
        <x:v>Y</x:v>
      </x:c>
      <x:c r="L132" s="25" t="str">
        <x:v>Y</x:v>
      </x:c>
      <x:c r="M132" s="25" t="str">
        <x:v>Y</x:v>
      </x:c>
      <x:c r="N132" s="25" t="str">
        <x:v>Y</x:v>
      </x:c>
      <x:c r="O132" s="25" t="str">
        <x:v>Y</x:v>
      </x:c>
      <x:c r="P132" s="25" t="str">
        <x:v>Exact</x:v>
      </x:c>
      <x:c r="Q132" s="25" t="str">
        <x:v>N</x:v>
      </x:c>
      <x:c r="R132" s="25" t="str">
        <x:v>Y</x:v>
      </x:c>
      <x:c r="S132" s="25" t="str">
        <x:v>N</x:v>
      </x:c>
      <x:c r="T132" s="25" t="str">
        <x:v>Y</x:v>
      </x:c>
      <x:c r="U132" s="25" t="str">
        <x:v>Y</x:v>
      </x:c>
      <x:c r="V132" s="25" t="str">
        <x:v>Y</x:v>
      </x:c>
      <x:c r="W132" s="25" t="str">
        <x:v>Y</x:v>
      </x:c>
      <x:c r="X132" s="25" t="str">
        <x:v>Y</x:v>
      </x:c>
      <x:c r="Y132" s="25" t="str">
        <x:v>N</x:v>
      </x:c>
      <x:c r="Z132" s="25" t="str">
        <x:v>N</x:v>
      </x:c>
      <x:c r="AA132" s="25" t="str">
        <x:v>N</x:v>
      </x:c>
      <x:c r="AB132" s="25" t="str">
        <x:v>N</x:v>
      </x:c>
      <x:c r="AC132" s="25" t="str">
        <x:v>N</x:v>
      </x:c>
      <x:c r="AD132" s="25" t="str">
        <x:v>Y</x:v>
      </x:c>
      <x:c r="AE132" s="25" t="str">
        <x:v>Y</x:v>
      </x:c>
      <x:c r="AF132" s="25" t="str">
        <x:v>N</x:v>
      </x:c>
      <x:c r="AG132" s="25" t="str">
        <x:v>N/A</x:v>
      </x:c>
      <x:c r="AH132" s="25" t="str">
        <x:v>N/A</x:v>
      </x:c>
      <x:c r="AI132" s="25" t="str">
        <x:v>N/A</x:v>
      </x:c>
      <x:c r="AJ132" s="25" t="str">
        <x:v>N/A</x:v>
      </x:c>
      <x:c r="AK132" s="25" t="str">
        <x:v>N/A</x:v>
      </x:c>
      <x:c r="AL132" s="25" t="str">
        <x:v>N/A</x:v>
      </x:c>
      <x:c r="AM132" s="25" t="str">
        <x:v>N</x:v>
      </x:c>
      <x:c r="AN132" s="25" t="str">
        <x:v>N</x:v>
      </x:c>
      <x:c r="AO132" s="25" t="str">
        <x:v>Y</x:v>
      </x:c>
      <x:c r="AP132" s="25" t="str">
        <x:v>N</x:v>
      </x:c>
      <x:c r="AQ132" s="25" t="str">
        <x:v>N</x:v>
      </x:c>
      <x:c r="AR132" s="25" t="str">
        <x:v>N</x:v>
      </x:c>
      <x:c r="AS132" s="25" t="str">
        <x:v>N</x:v>
      </x:c>
      <x:c r="AT132" s="25" t="str">
        <x:v>Y</x:v>
      </x:c>
      <x:c r="AU132" s="25" t="str">
        <x:v>N</x:v>
      </x:c>
      <x:c r="AV132" s="25" t="str">
        <x:v>N</x:v>
      </x:c>
      <x:c r="AW132" s="25" t="str">
        <x:v>N</x:v>
      </x:c>
      <x:c r="AX132" s="25" t="str">
        <x:v>N/A</x:v>
      </x:c>
    </x:row>
    <x:row r="133">
      <x:c r="A133" s="24" t="str">
        <x:v>129</x:v>
      </x:c>
      <x:c r="B133" s="25" t="str">
        <x:v>Surgical</x:v>
      </x:c>
      <x:c r="C133" s="25" t="str">
        <x:v>breast</x:v>
      </x:c>
      <x:c r="D133" s="25" t="str">
        <x:v>Y</x:v>
      </x:c>
      <x:c r="E133" s="25" t="str">
        <x:v>Y</x:v>
      </x:c>
      <x:c r="F133" s="25" t="str">
        <x:v>Y</x:v>
      </x:c>
      <x:c r="G133" s="25" t="str">
        <x:v>N</x:v>
      </x:c>
      <x:c r="H133" s="25" t="str">
        <x:v>Y</x:v>
      </x:c>
      <x:c r="I133" s="25" t="str">
        <x:v>Y</x:v>
      </x:c>
      <x:c r="J133" s="25" t="str">
        <x:v>Y</x:v>
      </x:c>
      <x:c r="K133" s="25" t="str">
        <x:v>Y</x:v>
      </x:c>
      <x:c r="L133" s="25" t="str">
        <x:v>Y</x:v>
      </x:c>
      <x:c r="M133" s="25" t="str">
        <x:v>Y</x:v>
      </x:c>
      <x:c r="N133" s="25" t="str">
        <x:v>Y</x:v>
      </x:c>
      <x:c r="O133" s="25" t="str">
        <x:v>Y</x:v>
      </x:c>
      <x:c r="P133" s="25" t="str">
        <x:v>From</x:v>
      </x:c>
      <x:c r="Q133" s="25" t="str">
        <x:v>N</x:v>
      </x:c>
      <x:c r="R133" s="25" t="str">
        <x:v>Y</x:v>
      </x:c>
      <x:c r="S133" s="25" t="str">
        <x:v>Y</x:v>
      </x:c>
      <x:c r="T133" s="25" t="str">
        <x:v>Y</x:v>
      </x:c>
      <x:c r="U133" s="25" t="str">
        <x:v>Y</x:v>
      </x:c>
      <x:c r="V133" s="25" t="str">
        <x:v>Y</x:v>
      </x:c>
      <x:c r="W133" s="25" t="str">
        <x:v>N</x:v>
      </x:c>
      <x:c r="X133" s="25" t="str">
        <x:v>Y</x:v>
      </x:c>
      <x:c r="Y133" s="25" t="str">
        <x:v>N</x:v>
      </x:c>
      <x:c r="Z133" s="25" t="str">
        <x:v>N</x:v>
      </x:c>
      <x:c r="AA133" s="25" t="str">
        <x:v>N</x:v>
      </x:c>
      <x:c r="AB133" s="25" t="str">
        <x:v>N</x:v>
      </x:c>
      <x:c r="AC133" s="25" t="str">
        <x:v>Y</x:v>
      </x:c>
      <x:c r="AD133" s="25" t="str">
        <x:v>Y</x:v>
      </x:c>
      <x:c r="AE133" s="25" t="str">
        <x:v>Y</x:v>
      </x:c>
      <x:c r="AF133" s="25" t="str">
        <x:v>Y</x:v>
      </x:c>
      <x:c r="AG133" s="25" t="str">
        <x:v>N/A</x:v>
      </x:c>
      <x:c r="AH133" s="25" t="str">
        <x:v>N/A</x:v>
      </x:c>
      <x:c r="AI133" s="25" t="str">
        <x:v>N/A</x:v>
      </x:c>
      <x:c r="AJ133" s="25" t="str">
        <x:v>N/A</x:v>
      </x:c>
      <x:c r="AK133" s="25" t="str">
        <x:v>N/A</x:v>
      </x:c>
      <x:c r="AL133" s="25" t="str">
        <x:v>N/A</x:v>
      </x:c>
      <x:c r="AM133" s="25" t="str">
        <x:v>N</x:v>
      </x:c>
      <x:c r="AN133" s="25" t="str">
        <x:v>N</x:v>
      </x:c>
      <x:c r="AO133" s="25" t="str">
        <x:v>Y</x:v>
      </x:c>
      <x:c r="AP133" s="25" t="str">
        <x:v>N</x:v>
      </x:c>
      <x:c r="AQ133" s="25" t="str">
        <x:v>Y</x:v>
      </x:c>
      <x:c r="AR133" s="25" t="str">
        <x:v>Y</x:v>
      </x:c>
      <x:c r="AS133" s="25" t="str">
        <x:v>N</x:v>
      </x:c>
      <x:c r="AT133" s="25" t="str">
        <x:v>Y</x:v>
      </x:c>
      <x:c r="AU133" s="25" t="str">
        <x:v>N</x:v>
      </x:c>
      <x:c r="AV133" s="25" t="str">
        <x:v>Y</x:v>
      </x:c>
      <x:c r="AW133" s="25" t="str">
        <x:v>Y</x:v>
      </x:c>
      <x:c r="AX133" s="25" t="str">
        <x:v>N/A</x:v>
      </x:c>
    </x:row>
    <x:row r="134">
      <x:c r="A134" s="24" t="str">
        <x:v>130</x:v>
      </x:c>
      <x:c r="B134" s="25" t="str">
        <x:v>Non-surgical</x:v>
      </x:c>
      <x:c r="C134" s="25" t="str">
        <x:v>wrinkles</x:v>
      </x:c>
      <x:c r="D134" s="25" t="str">
        <x:v>Y</x:v>
      </x:c>
      <x:c r="E134" s="25" t="str">
        <x:v>Y</x:v>
      </x:c>
      <x:c r="F134" s="25" t="str">
        <x:v>Y</x:v>
      </x:c>
      <x:c r="G134" s="25" t="str">
        <x:v>N</x:v>
      </x:c>
      <x:c r="H134" s="25" t="str">
        <x:v>N</x:v>
      </x:c>
      <x:c r="I134" s="25" t="str">
        <x:v>Y</x:v>
      </x:c>
      <x:c r="J134" s="25" t="str">
        <x:v>Y</x:v>
      </x:c>
      <x:c r="K134" s="25" t="str">
        <x:v>Y</x:v>
      </x:c>
      <x:c r="L134" s="25" t="str">
        <x:v>Y</x:v>
      </x:c>
      <x:c r="M134" s="25" t="str">
        <x:v>N</x:v>
      </x:c>
      <x:c r="N134" s="25" t="str">
        <x:v>Y</x:v>
      </x:c>
      <x:c r="O134" s="25" t="str">
        <x:v>Y</x:v>
      </x:c>
      <x:c r="P134" s="25" t="str">
        <x:v>Exact</x:v>
      </x:c>
      <x:c r="Q134" s="25" t="str">
        <x:v>N</x:v>
      </x:c>
      <x:c r="R134" s="25" t="str">
        <x:v>N</x:v>
      </x:c>
      <x:c r="S134" s="25" t="str">
        <x:v>N</x:v>
      </x:c>
      <x:c r="T134" s="25" t="str">
        <x:v>Y</x:v>
      </x:c>
      <x:c r="U134" s="25" t="str">
        <x:v>Y</x:v>
      </x:c>
      <x:c r="V134" s="25" t="str">
        <x:v>N</x:v>
      </x:c>
      <x:c r="W134" s="25" t="str">
        <x:v>N</x:v>
      </x:c>
      <x:c r="X134" s="25" t="str">
        <x:v>N</x:v>
      </x:c>
      <x:c r="Y134" s="25" t="str">
        <x:v>N</x:v>
      </x:c>
      <x:c r="Z134" s="25" t="str">
        <x:v>N</x:v>
      </x:c>
      <x:c r="AA134" s="25" t="str">
        <x:v>N</x:v>
      </x:c>
      <x:c r="AB134" s="25" t="str">
        <x:v>N</x:v>
      </x:c>
      <x:c r="AC134" s="25" t="str">
        <x:v>N</x:v>
      </x:c>
      <x:c r="AD134" s="25" t="str">
        <x:v>Y</x:v>
      </x:c>
      <x:c r="AE134" s="25" t="str">
        <x:v>Y</x:v>
      </x:c>
      <x:c r="AF134" s="25" t="str">
        <x:v>Y</x:v>
      </x:c>
      <x:c r="AG134" s="25" t="str">
        <x:v>N/A</x:v>
      </x:c>
      <x:c r="AH134" s="25" t="str">
        <x:v>N/A</x:v>
      </x:c>
      <x:c r="AI134" s="25" t="str">
        <x:v>N/A</x:v>
      </x:c>
      <x:c r="AJ134" s="25" t="str">
        <x:v>N/A</x:v>
      </x:c>
      <x:c r="AK134" s="25" t="str">
        <x:v>N/A</x:v>
      </x:c>
      <x:c r="AL134" s="25" t="str">
        <x:v>N/A</x:v>
      </x:c>
      <x:c r="AM134" s="25" t="str">
        <x:v>N</x:v>
      </x:c>
      <x:c r="AN134" s="25" t="str">
        <x:v>N</x:v>
      </x:c>
      <x:c r="AO134" s="25" t="str">
        <x:v>N</x:v>
      </x:c>
      <x:c r="AP134" s="25" t="str">
        <x:v>N</x:v>
      </x:c>
      <x:c r="AQ134" s="25" t="str">
        <x:v>N</x:v>
      </x:c>
      <x:c r="AR134" s="25" t="str">
        <x:v>N</x:v>
      </x:c>
      <x:c r="AS134" s="25" t="str">
        <x:v>N</x:v>
      </x:c>
      <x:c r="AT134" s="25" t="str">
        <x:v>N</x:v>
      </x:c>
      <x:c r="AU134" s="25" t="str">
        <x:v>N</x:v>
      </x:c>
      <x:c r="AV134" s="25" t="str">
        <x:v>Y</x:v>
      </x:c>
      <x:c r="AW134" s="25" t="str">
        <x:v>N</x:v>
      </x:c>
      <x:c r="AX134" s="25" t="str">
        <x:v>N/A</x:v>
      </x:c>
    </x:row>
    <x:row r="135">
      <x:c r="A135" s="24" t="str">
        <x:v>131</x:v>
      </x:c>
      <x:c r="B135" s="25" t="str">
        <x:v>Surgical</x:v>
      </x:c>
      <x:c r="C135" s="25" t="str">
        <x:v>breast</x:v>
      </x:c>
      <x:c r="D135" s="25" t="str">
        <x:v>Y</x:v>
      </x:c>
      <x:c r="E135" s="25" t="str">
        <x:v>Y</x:v>
      </x:c>
      <x:c r="F135" s="25" t="str">
        <x:v>Y</x:v>
      </x:c>
      <x:c r="G135" s="25" t="str">
        <x:v>N</x:v>
      </x:c>
      <x:c r="H135" s="25" t="str">
        <x:v>Y</x:v>
      </x:c>
      <x:c r="I135" s="25" t="str">
        <x:v>Y</x:v>
      </x:c>
      <x:c r="J135" s="25" t="str">
        <x:v>Y</x:v>
      </x:c>
      <x:c r="K135" s="25" t="str">
        <x:v>Y</x:v>
      </x:c>
      <x:c r="L135" s="25" t="str">
        <x:v>Y</x:v>
      </x:c>
      <x:c r="M135" s="25" t="str">
        <x:v>Y</x:v>
      </x:c>
      <x:c r="N135" s="25" t="str">
        <x:v>Y</x:v>
      </x:c>
      <x:c r="O135" s="25" t="str">
        <x:v>Y</x:v>
      </x:c>
      <x:c r="P135" s="25" t="str">
        <x:v>Exact</x:v>
      </x:c>
      <x:c r="Q135" s="25" t="str">
        <x:v>N</x:v>
      </x:c>
      <x:c r="R135" s="25" t="str">
        <x:v>N</x:v>
      </x:c>
      <x:c r="S135" s="25" t="str">
        <x:v>Y</x:v>
      </x:c>
      <x:c r="T135" s="25" t="str">
        <x:v>Y</x:v>
      </x:c>
      <x:c r="U135" s="25" t="str">
        <x:v>Y</x:v>
      </x:c>
      <x:c r="V135" s="25" t="str">
        <x:v>Y</x:v>
      </x:c>
      <x:c r="W135" s="25" t="str">
        <x:v>N</x:v>
      </x:c>
      <x:c r="X135" s="25" t="str">
        <x:v>Y</x:v>
      </x:c>
      <x:c r="Y135" s="25" t="str">
        <x:v>N</x:v>
      </x:c>
      <x:c r="Z135" s="25" t="str">
        <x:v>N</x:v>
      </x:c>
      <x:c r="AA135" s="25" t="str">
        <x:v>Y</x:v>
      </x:c>
      <x:c r="AB135" s="25" t="str">
        <x:v>Y</x:v>
      </x:c>
      <x:c r="AC135" s="25" t="str">
        <x:v>N</x:v>
      </x:c>
      <x:c r="AD135" s="25" t="str">
        <x:v>Y</x:v>
      </x:c>
      <x:c r="AE135" s="25" t="str">
        <x:v>Y</x:v>
      </x:c>
      <x:c r="AF135" s="25" t="str">
        <x:v>Y</x:v>
      </x:c>
      <x:c r="AG135" s="25" t="str">
        <x:v>Y</x:v>
      </x:c>
      <x:c r="AH135" s="25" t="str">
        <x:v>Y</x:v>
      </x:c>
      <x:c r="AI135" s="25" t="str">
        <x:v>Y</x:v>
      </x:c>
      <x:c r="AJ135" s="25" t="str">
        <x:v>N</x:v>
      </x:c>
      <x:c r="AK135" s="25" t="str">
        <x:v>N</x:v>
      </x:c>
      <x:c r="AL135" s="25" t="str">
        <x:v>Asks for personal data</x:v>
      </x:c>
      <x:c r="AM135" s="25" t="str">
        <x:v>N</x:v>
      </x:c>
      <x:c r="AN135" s="25" t="str">
        <x:v>N</x:v>
      </x:c>
      <x:c r="AO135" s="25" t="str">
        <x:v>Y</x:v>
      </x:c>
      <x:c r="AP135" s="25" t="str">
        <x:v>N</x:v>
      </x:c>
      <x:c r="AQ135" s="25" t="str">
        <x:v>N</x:v>
      </x:c>
      <x:c r="AR135" s="25" t="str">
        <x:v>N</x:v>
      </x:c>
      <x:c r="AS135" s="25" t="str">
        <x:v>N</x:v>
      </x:c>
      <x:c r="AT135" s="25" t="str">
        <x:v>Y</x:v>
      </x:c>
      <x:c r="AU135" s="25" t="str">
        <x:v>N</x:v>
      </x:c>
      <x:c r="AV135" s="25" t="str">
        <x:v>N</x:v>
      </x:c>
      <x:c r="AW135" s="25" t="str">
        <x:v>Y</x:v>
      </x:c>
      <x:c r="AX135" s="25" t="str">
        <x:v>Y</x:v>
      </x:c>
    </x:row>
    <x:row r="136">
      <x:c r="A136" s="24" t="str">
        <x:v>132</x:v>
      </x:c>
      <x:c r="B136" s="25" t="str">
        <x:v>Surgical</x:v>
      </x:c>
      <x:c r="C136" s="25" t="str">
        <x:v>rhinoplasty</x:v>
      </x:c>
      <x:c r="D136" s="25" t="str">
        <x:v>Y</x:v>
      </x:c>
      <x:c r="E136" s="25" t="str">
        <x:v>Y</x:v>
      </x:c>
      <x:c r="F136" s="25" t="str">
        <x:v>Y</x:v>
      </x:c>
      <x:c r="G136" s="25" t="str">
        <x:v>N</x:v>
      </x:c>
      <x:c r="H136" s="25" t="str">
        <x:v>Y</x:v>
      </x:c>
      <x:c r="I136" s="25" t="str">
        <x:v>Y</x:v>
      </x:c>
      <x:c r="J136" s="25" t="str">
        <x:v>Y</x:v>
      </x:c>
      <x:c r="K136" s="25" t="str">
        <x:v>Y</x:v>
      </x:c>
      <x:c r="L136" s="25" t="str">
        <x:v>Y</x:v>
      </x:c>
      <x:c r="M136" s="25" t="str">
        <x:v>N</x:v>
      </x:c>
      <x:c r="N136" s="25" t="str">
        <x:v>Y</x:v>
      </x:c>
      <x:c r="O136" s="25" t="str">
        <x:v>N</x:v>
      </x:c>
      <x:c r="P136" s="25" t="str">
        <x:v>N/A</x:v>
      </x:c>
      <x:c r="Q136" s="25" t="str">
        <x:v>N</x:v>
      </x:c>
      <x:c r="R136" s="25" t="str">
        <x:v>N</x:v>
      </x:c>
      <x:c r="S136" s="25" t="str">
        <x:v>N</x:v>
      </x:c>
      <x:c r="T136" s="25" t="str">
        <x:v>Y</x:v>
      </x:c>
      <x:c r="U136" s="25" t="str">
        <x:v>Y</x:v>
      </x:c>
      <x:c r="V136" s="25" t="str">
        <x:v>Y</x:v>
      </x:c>
      <x:c r="W136" s="25" t="str">
        <x:v>N</x:v>
      </x:c>
      <x:c r="X136" s="25" t="str">
        <x:v>Y</x:v>
      </x:c>
      <x:c r="Y136" s="25" t="str">
        <x:v>N</x:v>
      </x:c>
      <x:c r="Z136" s="25" t="str">
        <x:v>N</x:v>
      </x:c>
      <x:c r="AA136" s="25" t="str">
        <x:v>N</x:v>
      </x:c>
      <x:c r="AB136" s="25" t="str">
        <x:v>N</x:v>
      </x:c>
      <x:c r="AC136" s="25" t="str">
        <x:v>N</x:v>
      </x:c>
      <x:c r="AD136" s="25" t="str">
        <x:v>Y</x:v>
      </x:c>
      <x:c r="AE136" s="25" t="str">
        <x:v>Y</x:v>
      </x:c>
      <x:c r="AF136" s="25" t="str">
        <x:v>Y</x:v>
      </x:c>
      <x:c r="AG136" s="25" t="str">
        <x:v>N/A</x:v>
      </x:c>
      <x:c r="AH136" s="25" t="str">
        <x:v>N/A</x:v>
      </x:c>
      <x:c r="AI136" s="25" t="str">
        <x:v>N/A</x:v>
      </x:c>
      <x:c r="AJ136" s="25" t="str">
        <x:v>N/A</x:v>
      </x:c>
      <x:c r="AK136" s="25" t="str">
        <x:v>N/A</x:v>
      </x:c>
      <x:c r="AL136" s="25" t="str">
        <x:v>N/A</x:v>
      </x:c>
      <x:c r="AM136" s="25" t="str">
        <x:v>N</x:v>
      </x:c>
      <x:c r="AN136" s="25" t="str">
        <x:v>N</x:v>
      </x:c>
      <x:c r="AO136" s="25" t="str">
        <x:v>Y</x:v>
      </x:c>
      <x:c r="AP136" s="25" t="str">
        <x:v>N</x:v>
      </x:c>
      <x:c r="AQ136" s="25" t="str">
        <x:v>N</x:v>
      </x:c>
      <x:c r="AR136" s="25" t="str">
        <x:v>Y</x:v>
      </x:c>
      <x:c r="AS136" s="25" t="str">
        <x:v>N</x:v>
      </x:c>
      <x:c r="AT136" s="25" t="str">
        <x:v>Y</x:v>
      </x:c>
      <x:c r="AU136" s="25" t="str">
        <x:v>N</x:v>
      </x:c>
      <x:c r="AV136" s="25" t="str">
        <x:v>Y</x:v>
      </x:c>
      <x:c r="AW136" s="25" t="str">
        <x:v>N</x:v>
      </x:c>
      <x:c r="AX136" s="25" t="str">
        <x:v>N/A</x:v>
      </x:c>
    </x:row>
    <x:row r="137">
      <x:c r="A137" s="24" t="str">
        <x:v>133</x:v>
      </x:c>
      <x:c r="B137" s="25" t="str">
        <x:v>Surgical</x:v>
      </x:c>
      <x:c r="C137" s="25" t="str">
        <x:v>rhinoplasty</x:v>
      </x:c>
      <x:c r="D137" s="25" t="str">
        <x:v>Y</x:v>
      </x:c>
      <x:c r="E137" s="25" t="str">
        <x:v>Y</x:v>
      </x:c>
      <x:c r="F137" s="25" t="str">
        <x:v>Y</x:v>
      </x:c>
      <x:c r="G137" s="25" t="str">
        <x:v>N</x:v>
      </x:c>
      <x:c r="H137" s="25" t="str">
        <x:v>Y</x:v>
      </x:c>
      <x:c r="I137" s="25" t="str">
        <x:v>Y</x:v>
      </x:c>
      <x:c r="J137" s="25" t="str">
        <x:v>Y</x:v>
      </x:c>
      <x:c r="K137" s="25" t="str">
        <x:v>Y</x:v>
      </x:c>
      <x:c r="L137" s="25" t="str">
        <x:v>Y</x:v>
      </x:c>
      <x:c r="M137" s="25" t="str">
        <x:v>N</x:v>
      </x:c>
      <x:c r="N137" s="25" t="str">
        <x:v>Y</x:v>
      </x:c>
      <x:c r="O137" s="25" t="str">
        <x:v>N</x:v>
      </x:c>
      <x:c r="P137" s="25" t="str">
        <x:v>N/A</x:v>
      </x:c>
      <x:c r="Q137" s="25" t="str">
        <x:v>N</x:v>
      </x:c>
      <x:c r="R137" s="25" t="str">
        <x:v>N</x:v>
      </x:c>
      <x:c r="S137" s="25" t="str">
        <x:v>N</x:v>
      </x:c>
      <x:c r="T137" s="25" t="str">
        <x:v>Y</x:v>
      </x:c>
      <x:c r="U137" s="25" t="str">
        <x:v>Y</x:v>
      </x:c>
      <x:c r="V137" s="25" t="str">
        <x:v>Y</x:v>
      </x:c>
      <x:c r="W137" s="25" t="str">
        <x:v>N</x:v>
      </x:c>
      <x:c r="X137" s="25" t="str">
        <x:v>Y</x:v>
      </x:c>
      <x:c r="Y137" s="25" t="str">
        <x:v>N</x:v>
      </x:c>
      <x:c r="Z137" s="25" t="str">
        <x:v>N</x:v>
      </x:c>
      <x:c r="AA137" s="25" t="str">
        <x:v>N</x:v>
      </x:c>
      <x:c r="AB137" s="25" t="str">
        <x:v>N</x:v>
      </x:c>
      <x:c r="AC137" s="25" t="str">
        <x:v>N</x:v>
      </x:c>
      <x:c r="AD137" s="25" t="str">
        <x:v>Y</x:v>
      </x:c>
      <x:c r="AE137" s="25" t="str">
        <x:v>Y</x:v>
      </x:c>
      <x:c r="AF137" s="25" t="str">
        <x:v>Y</x:v>
      </x:c>
      <x:c r="AG137" s="25" t="str">
        <x:v>N/A</x:v>
      </x:c>
      <x:c r="AH137" s="25" t="str">
        <x:v>N/A</x:v>
      </x:c>
      <x:c r="AI137" s="25" t="str">
        <x:v>N/A</x:v>
      </x:c>
      <x:c r="AJ137" s="25" t="str">
        <x:v>N/A</x:v>
      </x:c>
      <x:c r="AK137" s="25" t="str">
        <x:v>N/A</x:v>
      </x:c>
      <x:c r="AL137" s="25" t="str">
        <x:v>N/A</x:v>
      </x:c>
      <x:c r="AM137" s="25" t="str">
        <x:v>N</x:v>
      </x:c>
      <x:c r="AN137" s="25" t="str">
        <x:v>N</x:v>
      </x:c>
      <x:c r="AO137" s="25" t="str">
        <x:v>Y</x:v>
      </x:c>
      <x:c r="AP137" s="25" t="str">
        <x:v>N</x:v>
      </x:c>
      <x:c r="AQ137" s="25" t="str">
        <x:v>N</x:v>
      </x:c>
      <x:c r="AR137" s="25" t="str">
        <x:v>Y</x:v>
      </x:c>
      <x:c r="AS137" s="25" t="str">
        <x:v>N</x:v>
      </x:c>
      <x:c r="AT137" s="25" t="str">
        <x:v>Y</x:v>
      </x:c>
      <x:c r="AU137" s="25" t="str">
        <x:v>N</x:v>
      </x:c>
      <x:c r="AV137" s="25" t="str">
        <x:v>Y</x:v>
      </x:c>
      <x:c r="AW137" s="25" t="str">
        <x:v>N</x:v>
      </x:c>
      <x:c r="AX137" s="25" t="str">
        <x:v>N/A</x:v>
      </x:c>
    </x:row>
    <x:row r="138">
      <x:c r="A138" s="24" t="str">
        <x:v>134</x:v>
      </x:c>
      <x:c r="B138" s="25" t="str">
        <x:v>Non-surgical</x:v>
      </x:c>
      <x:c r="C138" s="25" t="str">
        <x:v>facial ageing</x:v>
      </x:c>
      <x:c r="D138" s="25" t="str">
        <x:v>Y</x:v>
      </x:c>
      <x:c r="E138" s="25" t="str">
        <x:v>Y</x:v>
      </x:c>
      <x:c r="F138" s="25" t="str">
        <x:v>Y</x:v>
      </x:c>
      <x:c r="G138" s="25" t="str">
        <x:v>N</x:v>
      </x:c>
      <x:c r="H138" s="25" t="str">
        <x:v>N</x:v>
      </x:c>
      <x:c r="I138" s="25" t="str">
        <x:v>Y</x:v>
      </x:c>
      <x:c r="J138" s="25" t="str">
        <x:v>Y</x:v>
      </x:c>
      <x:c r="K138" s="25" t="str">
        <x:v>Y</x:v>
      </x:c>
      <x:c r="L138" s="25" t="str">
        <x:v>Y</x:v>
      </x:c>
      <x:c r="M138" s="25" t="str">
        <x:v>Y</x:v>
      </x:c>
      <x:c r="N138" s="25" t="str">
        <x:v>Y</x:v>
      </x:c>
      <x:c r="O138" s="25" t="str">
        <x:v>Y</x:v>
      </x:c>
      <x:c r="P138" s="25" t="str">
        <x:v>Exact</x:v>
      </x:c>
      <x:c r="Q138" s="25" t="str">
        <x:v>N</x:v>
      </x:c>
      <x:c r="R138" s="25" t="str">
        <x:v>N</x:v>
      </x:c>
      <x:c r="S138" s="25" t="str">
        <x:v>N</x:v>
      </x:c>
      <x:c r="T138" s="25" t="str">
        <x:v>Y</x:v>
      </x:c>
      <x:c r="U138" s="25" t="str">
        <x:v>Y</x:v>
      </x:c>
      <x:c r="V138" s="25" t="str">
        <x:v>Y</x:v>
      </x:c>
      <x:c r="W138" s="25" t="str">
        <x:v>N</x:v>
      </x:c>
      <x:c r="X138" s="25" t="str">
        <x:v>N</x:v>
      </x:c>
      <x:c r="Y138" s="25" t="str">
        <x:v>N</x:v>
      </x:c>
      <x:c r="Z138" s="25" t="str">
        <x:v>N</x:v>
      </x:c>
      <x:c r="AA138" s="25" t="str">
        <x:v>N</x:v>
      </x:c>
      <x:c r="AB138" s="25" t="str">
        <x:v>N</x:v>
      </x:c>
      <x:c r="AC138" s="25" t="str">
        <x:v>N</x:v>
      </x:c>
      <x:c r="AD138" s="25" t="str">
        <x:v>Y</x:v>
      </x:c>
      <x:c r="AE138" s="25" t="str">
        <x:v>Y</x:v>
      </x:c>
      <x:c r="AF138" s="25" t="str">
        <x:v>Y</x:v>
      </x:c>
      <x:c r="AG138" s="25" t="str">
        <x:v>N/A</x:v>
      </x:c>
      <x:c r="AH138" s="25" t="str">
        <x:v>N/A</x:v>
      </x:c>
      <x:c r="AI138" s="25" t="str">
        <x:v>N/A</x:v>
      </x:c>
      <x:c r="AJ138" s="25" t="str">
        <x:v>N/A</x:v>
      </x:c>
      <x:c r="AK138" s="25" t="str">
        <x:v>N/A</x:v>
      </x:c>
      <x:c r="AL138" s="25" t="str">
        <x:v>N/A</x:v>
      </x:c>
      <x:c r="AM138" s="25" t="str">
        <x:v>N</x:v>
      </x:c>
      <x:c r="AN138" s="25" t="str">
        <x:v>N</x:v>
      </x:c>
      <x:c r="AO138" s="25" t="str">
        <x:v>Y</x:v>
      </x:c>
      <x:c r="AP138" s="25" t="str">
        <x:v>N</x:v>
      </x:c>
      <x:c r="AQ138" s="25" t="str">
        <x:v>N</x:v>
      </x:c>
      <x:c r="AR138" s="25" t="str">
        <x:v>Y</x:v>
      </x:c>
      <x:c r="AS138" s="25" t="str">
        <x:v>N</x:v>
      </x:c>
      <x:c r="AT138" s="25" t="str">
        <x:v>Y</x:v>
      </x:c>
      <x:c r="AU138" s="25" t="str">
        <x:v>N</x:v>
      </x:c>
      <x:c r="AV138" s="25" t="str">
        <x:v>Y</x:v>
      </x:c>
      <x:c r="AW138" s="25" t="str">
        <x:v>N</x:v>
      </x:c>
      <x:c r="AX138" s="25" t="str">
        <x:v>N/A</x:v>
      </x:c>
    </x:row>
    <x:row r="139">
      <x:c r="A139" s="24" t="str">
        <x:v>135</x:v>
      </x:c>
      <x:c r="B139" s="25" t="str">
        <x:v>Non-surgical</x:v>
      </x:c>
      <x:c r="C139" s="25" t="str">
        <x:v>facial ageing</x:v>
      </x:c>
      <x:c r="D139" s="25" t="str">
        <x:v>Y</x:v>
      </x:c>
      <x:c r="E139" s="25" t="str">
        <x:v>Y</x:v>
      </x:c>
      <x:c r="F139" s="25" t="str">
        <x:v>Y</x:v>
      </x:c>
      <x:c r="G139" s="25" t="str">
        <x:v>N</x:v>
      </x:c>
      <x:c r="H139" s="25" t="str">
        <x:v>N</x:v>
      </x:c>
      <x:c r="I139" s="25" t="str">
        <x:v>Y</x:v>
      </x:c>
      <x:c r="J139" s="25" t="str">
        <x:v>Y</x:v>
      </x:c>
      <x:c r="K139" s="25" t="str">
        <x:v>Y</x:v>
      </x:c>
      <x:c r="L139" s="25" t="str">
        <x:v>Y</x:v>
      </x:c>
      <x:c r="M139" s="25" t="str">
        <x:v>Y</x:v>
      </x:c>
      <x:c r="N139" s="25" t="str">
        <x:v>N</x:v>
      </x:c>
      <x:c r="O139" s="25" t="str">
        <x:v>Y</x:v>
      </x:c>
      <x:c r="P139" s="25" t="str">
        <x:v>Exact</x:v>
      </x:c>
      <x:c r="Q139" s="25" t="str">
        <x:v>N</x:v>
      </x:c>
      <x:c r="R139" s="25" t="str">
        <x:v>Y</x:v>
      </x:c>
      <x:c r="S139" s="25" t="str">
        <x:v>Y</x:v>
      </x:c>
      <x:c r="T139" s="25" t="str">
        <x:v>Y</x:v>
      </x:c>
      <x:c r="U139" s="25" t="str">
        <x:v>Y</x:v>
      </x:c>
      <x:c r="V139" s="25" t="str">
        <x:v>N</x:v>
      </x:c>
      <x:c r="W139" s="25" t="str">
        <x:v>N</x:v>
      </x:c>
      <x:c r="X139" s="25" t="str">
        <x:v>Y</x:v>
      </x:c>
      <x:c r="Y139" s="25" t="str">
        <x:v>N</x:v>
      </x:c>
      <x:c r="Z139" s="25" t="str">
        <x:v>N</x:v>
      </x:c>
      <x:c r="AA139" s="25" t="str">
        <x:v>N</x:v>
      </x:c>
      <x:c r="AB139" s="25" t="str">
        <x:v>N</x:v>
      </x:c>
      <x:c r="AC139" s="25" t="str">
        <x:v>Y</x:v>
      </x:c>
      <x:c r="AD139" s="25" t="str">
        <x:v>Y</x:v>
      </x:c>
      <x:c r="AE139" s="25" t="str">
        <x:v>Y</x:v>
      </x:c>
      <x:c r="AF139" s="25" t="str">
        <x:v>Y</x:v>
      </x:c>
      <x:c r="AG139" s="25" t="str">
        <x:v>N/A</x:v>
      </x:c>
      <x:c r="AH139" s="25" t="str">
        <x:v>N/A</x:v>
      </x:c>
      <x:c r="AI139" s="25" t="str">
        <x:v>N/A</x:v>
      </x:c>
      <x:c r="AJ139" s="25" t="str">
        <x:v>N/A</x:v>
      </x:c>
      <x:c r="AK139" s="25" t="str">
        <x:v>N/A</x:v>
      </x:c>
      <x:c r="AL139" s="25" t="str">
        <x:v>N/A</x:v>
      </x:c>
      <x:c r="AM139" s="25" t="str">
        <x:v>N</x:v>
      </x:c>
      <x:c r="AN139" s="25" t="str">
        <x:v>N</x:v>
      </x:c>
      <x:c r="AO139" s="25" t="str">
        <x:v>Y</x:v>
      </x:c>
      <x:c r="AP139" s="25" t="str">
        <x:v>N</x:v>
      </x:c>
      <x:c r="AQ139" s="25" t="str">
        <x:v>Y</x:v>
      </x:c>
      <x:c r="AR139" s="25" t="str">
        <x:v>Y</x:v>
      </x:c>
      <x:c r="AS139" s="25" t="str">
        <x:v>N</x:v>
      </x:c>
      <x:c r="AT139" s="25" t="str">
        <x:v>N</x:v>
      </x:c>
      <x:c r="AU139" s="25" t="str">
        <x:v>N</x:v>
      </x:c>
      <x:c r="AV139" s="25" t="str">
        <x:v>N</x:v>
      </x:c>
      <x:c r="AW139" s="25" t="str">
        <x:v>N</x:v>
      </x:c>
      <x:c r="AX139" s="25" t="str">
        <x:v>N/A</x:v>
      </x:c>
    </x:row>
    <x:row r="140">
      <x:c r="A140" s="24" t="str">
        <x:v>136</x:v>
      </x:c>
      <x:c r="B140" s="25" t="str">
        <x:v>Non-surgical</x:v>
      </x:c>
      <x:c r="C140" s="25" t="str">
        <x:v>facial ageing</x:v>
      </x:c>
      <x:c r="D140" s="25" t="str">
        <x:v>Y</x:v>
      </x:c>
      <x:c r="E140" s="25" t="str">
        <x:v>Y</x:v>
      </x:c>
      <x:c r="F140" s="25" t="str">
        <x:v>Y</x:v>
      </x:c>
      <x:c r="G140" s="25" t="str">
        <x:v>N</x:v>
      </x:c>
      <x:c r="H140" s="25" t="str">
        <x:v>N</x:v>
      </x:c>
      <x:c r="I140" s="25" t="str">
        <x:v>Y</x:v>
      </x:c>
      <x:c r="J140" s="25" t="str">
        <x:v>Y</x:v>
      </x:c>
      <x:c r="K140" s="25" t="str">
        <x:v>Y</x:v>
      </x:c>
      <x:c r="L140" s="25" t="str">
        <x:v>Y</x:v>
      </x:c>
      <x:c r="M140" s="25" t="str">
        <x:v>N</x:v>
      </x:c>
      <x:c r="N140" s="25" t="str">
        <x:v>N</x:v>
      </x:c>
      <x:c r="O140" s="25" t="str">
        <x:v>Y</x:v>
      </x:c>
      <x:c r="P140" s="25" t="str">
        <x:v>Exact</x:v>
      </x:c>
      <x:c r="Q140" s="25" t="str">
        <x:v>N</x:v>
      </x:c>
      <x:c r="R140" s="25" t="str">
        <x:v>N</x:v>
      </x:c>
      <x:c r="S140" s="25" t="str">
        <x:v>N</x:v>
      </x:c>
      <x:c r="T140" s="25" t="str">
        <x:v>N</x:v>
      </x:c>
      <x:c r="U140" s="25" t="str">
        <x:v>N</x:v>
      </x:c>
      <x:c r="V140" s="25" t="str">
        <x:v>N/A</x:v>
      </x:c>
      <x:c r="W140" s="25" t="str">
        <x:v>N</x:v>
      </x:c>
      <x:c r="X140" s="25" t="str">
        <x:v>Y</x:v>
      </x:c>
      <x:c r="Y140" s="25" t="str">
        <x:v>N</x:v>
      </x:c>
      <x:c r="Z140" s="25" t="str">
        <x:v>N</x:v>
      </x:c>
      <x:c r="AA140" s="25" t="str">
        <x:v>N</x:v>
      </x:c>
      <x:c r="AB140" s="25" t="str">
        <x:v>N</x:v>
      </x:c>
      <x:c r="AC140" s="25" t="str">
        <x:v>N</x:v>
      </x:c>
      <x:c r="AD140" s="25" t="str">
        <x:v>Y</x:v>
      </x:c>
      <x:c r="AE140" s="25" t="str">
        <x:v>Y</x:v>
      </x:c>
      <x:c r="AF140" s="25" t="str">
        <x:v>Y</x:v>
      </x:c>
      <x:c r="AG140" s="25" t="str">
        <x:v>N/A</x:v>
      </x:c>
      <x:c r="AH140" s="25" t="str">
        <x:v>N/A</x:v>
      </x:c>
      <x:c r="AI140" s="25" t="str">
        <x:v>N/A</x:v>
      </x:c>
      <x:c r="AJ140" s="25" t="str">
        <x:v>N/A</x:v>
      </x:c>
      <x:c r="AK140" s="25" t="str">
        <x:v>N/A</x:v>
      </x:c>
      <x:c r="AL140" s="25" t="str">
        <x:v>N/A</x:v>
      </x:c>
      <x:c r="AM140" s="25" t="str">
        <x:v>N</x:v>
      </x:c>
      <x:c r="AN140" s="25" t="str">
        <x:v>Y</x:v>
      </x:c>
      <x:c r="AO140" s="25" t="str">
        <x:v>N</x:v>
      </x:c>
      <x:c r="AP140" s="25" t="str">
        <x:v>N</x:v>
      </x:c>
      <x:c r="AQ140" s="25" t="str">
        <x:v>N</x:v>
      </x:c>
      <x:c r="AR140" s="25" t="str">
        <x:v>N</x:v>
      </x:c>
      <x:c r="AS140" s="25" t="str">
        <x:v>Y</x:v>
      </x:c>
      <x:c r="AT140" s="25" t="str">
        <x:v>Y</x:v>
      </x:c>
      <x:c r="AU140" s="25" t="str">
        <x:v>N</x:v>
      </x:c>
      <x:c r="AV140" s="25" t="str">
        <x:v>N</x:v>
      </x:c>
      <x:c r="AW140" s="25" t="str">
        <x:v>N</x:v>
      </x:c>
      <x:c r="AX140" s="25" t="str">
        <x:v>N/A</x:v>
      </x:c>
    </x:row>
    <x:row r="141">
      <x:c r="A141" s="24" t="str">
        <x:v>137</x:v>
      </x:c>
      <x:c r="B141" s="25" t="str">
        <x:v>Non-surgical</x:v>
      </x:c>
      <x:c r="C141" s="25" t="str">
        <x:v>facial ageing</x:v>
      </x:c>
      <x:c r="D141" s="25" t="str">
        <x:v>Y</x:v>
      </x:c>
      <x:c r="E141" s="25" t="str">
        <x:v>Y</x:v>
      </x:c>
      <x:c r="F141" s="25" t="str">
        <x:v>Y</x:v>
      </x:c>
      <x:c r="G141" s="25" t="str">
        <x:v>Y</x:v>
      </x:c>
      <x:c r="H141" s="25" t="str">
        <x:v>N</x:v>
      </x:c>
      <x:c r="I141" s="25" t="str">
        <x:v>Y</x:v>
      </x:c>
      <x:c r="J141" s="25" t="str">
        <x:v>Y</x:v>
      </x:c>
      <x:c r="K141" s="25" t="str">
        <x:v>Y</x:v>
      </x:c>
      <x:c r="L141" s="25" t="str">
        <x:v>Y</x:v>
      </x:c>
      <x:c r="M141" s="25" t="str">
        <x:v>Y</x:v>
      </x:c>
      <x:c r="N141" s="25" t="str">
        <x:v>N</x:v>
      </x:c>
      <x:c r="O141" s="25" t="str">
        <x:v>N</x:v>
      </x:c>
      <x:c r="P141" s="25" t="str">
        <x:v>N/A</x:v>
      </x:c>
      <x:c r="Q141" s="25" t="str">
        <x:v>N</x:v>
      </x:c>
      <x:c r="R141" s="25" t="str">
        <x:v>N</x:v>
      </x:c>
      <x:c r="S141" s="25" t="str">
        <x:v>N</x:v>
      </x:c>
      <x:c r="T141" s="25" t="str">
        <x:v>N</x:v>
      </x:c>
      <x:c r="U141" s="25" t="str">
        <x:v>Y</x:v>
      </x:c>
      <x:c r="V141" s="25" t="str">
        <x:v>Y</x:v>
      </x:c>
      <x:c r="W141" s="25" t="str">
        <x:v>Y</x:v>
      </x:c>
      <x:c r="X141" s="25" t="str">
        <x:v>Y</x:v>
      </x:c>
      <x:c r="Y141" s="25" t="str">
        <x:v>N</x:v>
      </x:c>
      <x:c r="Z141" s="25" t="str">
        <x:v>N</x:v>
      </x:c>
      <x:c r="AA141" s="25" t="str">
        <x:v>N</x:v>
      </x:c>
      <x:c r="AB141" s="25" t="str">
        <x:v>N</x:v>
      </x:c>
      <x:c r="AC141" s="25" t="str">
        <x:v>Y</x:v>
      </x:c>
      <x:c r="AD141" s="25" t="str">
        <x:v>Y</x:v>
      </x:c>
      <x:c r="AE141" s="25" t="str">
        <x:v>Y</x:v>
      </x:c>
      <x:c r="AF141" s="25" t="str">
        <x:v>Y</x:v>
      </x:c>
      <x:c r="AG141" s="25" t="str">
        <x:v>N/A</x:v>
      </x:c>
      <x:c r="AH141" s="25" t="str">
        <x:v>N/A</x:v>
      </x:c>
      <x:c r="AI141" s="25" t="str">
        <x:v>N/A</x:v>
      </x:c>
      <x:c r="AJ141" s="25" t="str">
        <x:v>N/A</x:v>
      </x:c>
      <x:c r="AK141" s="25" t="str">
        <x:v>N/A</x:v>
      </x:c>
      <x:c r="AL141" s="25" t="str">
        <x:v>N/A</x:v>
      </x:c>
      <x:c r="AM141" s="25" t="str">
        <x:v>N</x:v>
      </x:c>
      <x:c r="AN141" s="25" t="str">
        <x:v>N</x:v>
      </x:c>
      <x:c r="AO141" s="25" t="str">
        <x:v>Y</x:v>
      </x:c>
      <x:c r="AP141" s="25" t="str">
        <x:v>N</x:v>
      </x:c>
      <x:c r="AQ141" s="25" t="str">
        <x:v>Y</x:v>
      </x:c>
      <x:c r="AR141" s="25" t="str">
        <x:v>Y</x:v>
      </x:c>
      <x:c r="AS141" s="25" t="str">
        <x:v>N</x:v>
      </x:c>
      <x:c r="AT141" s="25" t="str">
        <x:v>Y</x:v>
      </x:c>
      <x:c r="AU141" s="25" t="str">
        <x:v>N</x:v>
      </x:c>
      <x:c r="AV141" s="25" t="str">
        <x:v>Y</x:v>
      </x:c>
      <x:c r="AW141" s="25" t="str">
        <x:v>Y</x:v>
      </x:c>
      <x:c r="AX141" s="25" t="str">
        <x:v>N/A</x:v>
      </x:c>
    </x:row>
    <x:row r="142">
      <x:c r="A142" s="24" t="str">
        <x:v>138</x:v>
      </x:c>
      <x:c r="B142" s="25" t="str">
        <x:v>Mixed</x:v>
      </x:c>
      <x:c r="C142" s="25" t="str">
        <x:v>breast</x:v>
      </x:c>
      <x:c r="D142" s="25" t="str">
        <x:v>Y</x:v>
      </x:c>
      <x:c r="E142" s="25" t="str">
        <x:v>Y</x:v>
      </x:c>
      <x:c r="F142" s="25" t="str">
        <x:v>Y</x:v>
      </x:c>
      <x:c r="G142" s="25" t="str">
        <x:v>Y</x:v>
      </x:c>
      <x:c r="H142" s="25" t="str">
        <x:v>Y</x:v>
      </x:c>
      <x:c r="I142" s="25" t="str">
        <x:v>Y</x:v>
      </x:c>
      <x:c r="J142" s="25" t="str">
        <x:v>Y</x:v>
      </x:c>
      <x:c r="K142" s="25" t="str">
        <x:v>Y</x:v>
      </x:c>
      <x:c r="L142" s="25" t="str">
        <x:v>Y</x:v>
      </x:c>
      <x:c r="M142" s="25" t="str">
        <x:v>Y</x:v>
      </x:c>
      <x:c r="N142" s="25" t="str">
        <x:v>Y</x:v>
      </x:c>
      <x:c r="O142" s="25" t="str">
        <x:v>N</x:v>
      </x:c>
      <x:c r="P142" s="25" t="str">
        <x:v>N/A</x:v>
      </x:c>
      <x:c r="Q142" s="25" t="str">
        <x:v>N</x:v>
      </x:c>
      <x:c r="R142" s="25" t="str">
        <x:v>N</x:v>
      </x:c>
      <x:c r="S142" s="25" t="str">
        <x:v>Y</x:v>
      </x:c>
      <x:c r="T142" s="25" t="str">
        <x:v>Y</x:v>
      </x:c>
      <x:c r="U142" s="25" t="str">
        <x:v>Y</x:v>
      </x:c>
      <x:c r="V142" s="25" t="str">
        <x:v>Y</x:v>
      </x:c>
      <x:c r="W142" s="25" t="str">
        <x:v>Y</x:v>
      </x:c>
      <x:c r="X142" s="25" t="str">
        <x:v>Y</x:v>
      </x:c>
      <x:c r="Y142" s="25" t="str">
        <x:v>N</x:v>
      </x:c>
      <x:c r="Z142" s="25" t="str">
        <x:v>N</x:v>
      </x:c>
      <x:c r="AA142" s="25" t="str">
        <x:v>N</x:v>
      </x:c>
      <x:c r="AB142" s="25" t="str">
        <x:v>N</x:v>
      </x:c>
      <x:c r="AC142" s="25" t="str">
        <x:v>N</x:v>
      </x:c>
      <x:c r="AD142" s="25" t="str">
        <x:v>Y</x:v>
      </x:c>
      <x:c r="AE142" s="25" t="str">
        <x:v>Y</x:v>
      </x:c>
      <x:c r="AF142" s="25" t="str">
        <x:v>Y</x:v>
      </x:c>
      <x:c r="AG142" s="25" t="str">
        <x:v>N/A</x:v>
      </x:c>
      <x:c r="AH142" s="25" t="str">
        <x:v>N/A</x:v>
      </x:c>
      <x:c r="AI142" s="25" t="str">
        <x:v>N/A</x:v>
      </x:c>
      <x:c r="AJ142" s="25" t="str">
        <x:v>N/A</x:v>
      </x:c>
      <x:c r="AK142" s="25" t="str">
        <x:v>N/A</x:v>
      </x:c>
      <x:c r="AL142" s="25" t="str">
        <x:v>N/A</x:v>
      </x:c>
      <x:c r="AM142" s="25" t="str">
        <x:v>N</x:v>
      </x:c>
      <x:c r="AN142" s="25" t="str">
        <x:v>N</x:v>
      </x:c>
      <x:c r="AO142" s="25" t="str">
        <x:v>Y</x:v>
      </x:c>
      <x:c r="AP142" s="25" t="str">
        <x:v>N</x:v>
      </x:c>
      <x:c r="AQ142" s="25" t="str">
        <x:v>N</x:v>
      </x:c>
      <x:c r="AR142" s="25" t="str">
        <x:v>Y</x:v>
      </x:c>
      <x:c r="AS142" s="25" t="str">
        <x:v>N</x:v>
      </x:c>
      <x:c r="AT142" s="25" t="str">
        <x:v>Y</x:v>
      </x:c>
      <x:c r="AU142" s="25" t="str">
        <x:v>N</x:v>
      </x:c>
      <x:c r="AV142" s="25" t="str">
        <x:v>Y</x:v>
      </x:c>
      <x:c r="AW142" s="25" t="str">
        <x:v>N</x:v>
      </x:c>
      <x:c r="AX142" s="25" t="str">
        <x:v>N/A</x:v>
      </x:c>
    </x:row>
    <x:row r="143">
      <x:c r="A143" s="24" t="str">
        <x:v>139</x:v>
      </x:c>
      <x:c r="B143" s="25" t="str">
        <x:v>Non-surgical</x:v>
      </x:c>
      <x:c r="C143" s="25" t="str">
        <x:v>facial ageing</x:v>
      </x:c>
      <x:c r="D143" s="25" t="str">
        <x:v>Y</x:v>
      </x:c>
      <x:c r="E143" s="25" t="str">
        <x:v>Y</x:v>
      </x:c>
      <x:c r="F143" s="25" t="str">
        <x:v>Y</x:v>
      </x:c>
      <x:c r="G143" s="25" t="str">
        <x:v>N</x:v>
      </x:c>
      <x:c r="H143" s="25" t="str">
        <x:v>Y</x:v>
      </x:c>
      <x:c r="I143" s="25" t="str">
        <x:v>Y</x:v>
      </x:c>
      <x:c r="J143" s="25" t="str">
        <x:v>Y</x:v>
      </x:c>
      <x:c r="K143" s="25" t="str">
        <x:v>Y</x:v>
      </x:c>
      <x:c r="L143" s="25" t="str">
        <x:v>Y</x:v>
      </x:c>
      <x:c r="M143" s="25" t="str">
        <x:v>Y</x:v>
      </x:c>
      <x:c r="N143" s="25" t="str">
        <x:v>Y</x:v>
      </x:c>
      <x:c r="O143" s="25" t="str">
        <x:v>Y</x:v>
      </x:c>
      <x:c r="P143" s="25" t="str">
        <x:v>Exact</x:v>
      </x:c>
      <x:c r="Q143" s="25" t="str">
        <x:v>N</x:v>
      </x:c>
      <x:c r="R143" s="25" t="str">
        <x:v>Y</x:v>
      </x:c>
      <x:c r="S143" s="25" t="str">
        <x:v>N</x:v>
      </x:c>
      <x:c r="T143" s="25" t="str">
        <x:v>N</x:v>
      </x:c>
      <x:c r="U143" s="25" t="str">
        <x:v>Y</x:v>
      </x:c>
      <x:c r="V143" s="25" t="str">
        <x:v>Y</x:v>
      </x:c>
      <x:c r="W143" s="25" t="str">
        <x:v>N</x:v>
      </x:c>
      <x:c r="X143" s="25" t="str">
        <x:v>Y</x:v>
      </x:c>
      <x:c r="Y143" s="25" t="str">
        <x:v>Y</x:v>
      </x:c>
      <x:c r="Z143" s="25" t="str">
        <x:v>Y</x:v>
      </x:c>
      <x:c r="AA143" s="25" t="str">
        <x:v>N</x:v>
      </x:c>
      <x:c r="AB143" s="25" t="str">
        <x:v>N</x:v>
      </x:c>
      <x:c r="AC143" s="25" t="str">
        <x:v>Y</x:v>
      </x:c>
      <x:c r="AD143" s="25" t="str">
        <x:v>Y</x:v>
      </x:c>
      <x:c r="AE143" s="25" t="str">
        <x:v>Y</x:v>
      </x:c>
      <x:c r="AF143" s="25" t="str">
        <x:v>Y</x:v>
      </x:c>
      <x:c r="AG143" s="25" t="str">
        <x:v>N/A</x:v>
      </x:c>
      <x:c r="AH143" s="25" t="str">
        <x:v>N/A</x:v>
      </x:c>
      <x:c r="AI143" s="25" t="str">
        <x:v>N/A</x:v>
      </x:c>
      <x:c r="AJ143" s="25" t="str">
        <x:v>N/A</x:v>
      </x:c>
      <x:c r="AK143" s="25" t="str">
        <x:v>N/A</x:v>
      </x:c>
      <x:c r="AL143" s="25" t="str">
        <x:v>N/A</x:v>
      </x:c>
      <x:c r="AM143" s="25" t="str">
        <x:v>N</x:v>
      </x:c>
      <x:c r="AN143" s="25" t="str">
        <x:v>Y</x:v>
      </x:c>
      <x:c r="AO143" s="25" t="str">
        <x:v>N</x:v>
      </x:c>
      <x:c r="AP143" s="25" t="str">
        <x:v>N</x:v>
      </x:c>
      <x:c r="AQ143" s="25" t="str">
        <x:v>Y</x:v>
      </x:c>
      <x:c r="AR143" s="25" t="str">
        <x:v>Y</x:v>
      </x:c>
      <x:c r="AS143" s="25" t="str">
        <x:v>Y</x:v>
      </x:c>
      <x:c r="AT143" s="25" t="str">
        <x:v>N</x:v>
      </x:c>
      <x:c r="AU143" s="25" t="str">
        <x:v>N</x:v>
      </x:c>
      <x:c r="AV143" s="25" t="str">
        <x:v>Y</x:v>
      </x:c>
      <x:c r="AW143" s="25" t="str">
        <x:v>Y</x:v>
      </x:c>
      <x:c r="AX143" s="25" t="str">
        <x:v>N/A</x:v>
      </x:c>
    </x:row>
    <x:row r="144">
      <x:c r="A144" s="24" t="str">
        <x:v>140</x:v>
      </x:c>
      <x:c r="B144" s="25" t="str">
        <x:v>Non-surgical</x:v>
      </x:c>
      <x:c r="C144" s="25" t="str">
        <x:v>facial ageing</x:v>
      </x:c>
      <x:c r="D144" s="25" t="str">
        <x:v>Y</x:v>
      </x:c>
      <x:c r="E144" s="25" t="str">
        <x:v>N</x:v>
      </x:c>
      <x:c r="F144" s="25" t="str">
        <x:v>Y</x:v>
      </x:c>
      <x:c r="G144" s="25" t="str">
        <x:v>Y</x:v>
      </x:c>
      <x:c r="H144" s="25" t="str">
        <x:v>N</x:v>
      </x:c>
      <x:c r="I144" s="25" t="str">
        <x:v>Y</x:v>
      </x:c>
      <x:c r="J144" s="25" t="str">
        <x:v>Y</x:v>
      </x:c>
      <x:c r="K144" s="25" t="str">
        <x:v>Y</x:v>
      </x:c>
      <x:c r="L144" s="25" t="str">
        <x:v>Y</x:v>
      </x:c>
      <x:c r="M144" s="25" t="str">
        <x:v>N</x:v>
      </x:c>
      <x:c r="N144" s="25" t="str">
        <x:v>Y</x:v>
      </x:c>
      <x:c r="O144" s="25" t="str">
        <x:v>Y</x:v>
      </x:c>
      <x:c r="P144" s="25" t="str">
        <x:v>Exact</x:v>
      </x:c>
      <x:c r="Q144" s="25" t="str">
        <x:v>N</x:v>
      </x:c>
      <x:c r="R144" s="25" t="str">
        <x:v>Y</x:v>
      </x:c>
      <x:c r="S144" s="25" t="str">
        <x:v>N</x:v>
      </x:c>
      <x:c r="T144" s="25" t="str">
        <x:v>N</x:v>
      </x:c>
      <x:c r="U144" s="25" t="str">
        <x:v>Y</x:v>
      </x:c>
      <x:c r="V144" s="25" t="str">
        <x:v>N</x:v>
      </x:c>
      <x:c r="W144" s="25" t="str">
        <x:v>N</x:v>
      </x:c>
      <x:c r="X144" s="25" t="str">
        <x:v>Y</x:v>
      </x:c>
      <x:c r="Y144" s="25" t="str">
        <x:v>N</x:v>
      </x:c>
      <x:c r="Z144" s="25" t="str">
        <x:v>N</x:v>
      </x:c>
      <x:c r="AA144" s="25" t="str">
        <x:v>N</x:v>
      </x:c>
      <x:c r="AB144" s="25" t="str">
        <x:v>N</x:v>
      </x:c>
      <x:c r="AC144" s="25" t="str">
        <x:v>Y</x:v>
      </x:c>
      <x:c r="AD144" s="25" t="str">
        <x:v>Y</x:v>
      </x:c>
      <x:c r="AE144" s="25" t="str">
        <x:v>Y</x:v>
      </x:c>
      <x:c r="AF144" s="25" t="str">
        <x:v>Y</x:v>
      </x:c>
      <x:c r="AG144" s="25" t="str">
        <x:v>N/A</x:v>
      </x:c>
      <x:c r="AH144" s="25" t="str">
        <x:v>N/A</x:v>
      </x:c>
      <x:c r="AI144" s="25" t="str">
        <x:v>N/A</x:v>
      </x:c>
      <x:c r="AJ144" s="25" t="str">
        <x:v>N/A</x:v>
      </x:c>
      <x:c r="AK144" s="25" t="str">
        <x:v>N/A</x:v>
      </x:c>
      <x:c r="AL144" s="25" t="str">
        <x:v>N/A</x:v>
      </x:c>
      <x:c r="AM144" s="25" t="str">
        <x:v>N</x:v>
      </x:c>
      <x:c r="AN144" s="25" t="str">
        <x:v>N</x:v>
      </x:c>
      <x:c r="AO144" s="25" t="str">
        <x:v>N</x:v>
      </x:c>
      <x:c r="AP144" s="25" t="str">
        <x:v>N</x:v>
      </x:c>
      <x:c r="AQ144" s="25" t="str">
        <x:v>Y</x:v>
      </x:c>
      <x:c r="AR144" s="25" t="str">
        <x:v>Y</x:v>
      </x:c>
      <x:c r="AS144" s="25" t="str">
        <x:v>N</x:v>
      </x:c>
      <x:c r="AT144" s="25" t="str">
        <x:v>N</x:v>
      </x:c>
      <x:c r="AU144" s="25" t="str">
        <x:v>N</x:v>
      </x:c>
      <x:c r="AV144" s="25" t="str">
        <x:v>Y</x:v>
      </x:c>
      <x:c r="AW144" s="25" t="str">
        <x:v>Y</x:v>
      </x:c>
      <x:c r="AX144" s="25" t="str">
        <x:v>N/A</x:v>
      </x:c>
    </x:row>
    <x:row r="145">
      <x:c r="A145" s="24" t="str">
        <x:v>141</x:v>
      </x:c>
      <x:c r="B145" s="25" t="str">
        <x:v>Mixed</x:v>
      </x:c>
      <x:c r="C145" s="25" t="str">
        <x:v>localised fat</x:v>
      </x:c>
      <x:c r="D145" s="25" t="str">
        <x:v>Y</x:v>
      </x:c>
      <x:c r="E145" s="25" t="str">
        <x:v>Y</x:v>
      </x:c>
      <x:c r="F145" s="25" t="str">
        <x:v>Y</x:v>
      </x:c>
      <x:c r="G145" s="25" t="str">
        <x:v>Y</x:v>
      </x:c>
      <x:c r="H145" s="25" t="str">
        <x:v>Y</x:v>
      </x:c>
      <x:c r="I145" s="25" t="str">
        <x:v>Y</x:v>
      </x:c>
      <x:c r="J145" s="25" t="str">
        <x:v>Y</x:v>
      </x:c>
      <x:c r="K145" s="25" t="str">
        <x:v>Y</x:v>
      </x:c>
      <x:c r="L145" s="25" t="str">
        <x:v>Y</x:v>
      </x:c>
      <x:c r="M145" s="25" t="str">
        <x:v>Y</x:v>
      </x:c>
      <x:c r="N145" s="25" t="str">
        <x:v>Y</x:v>
      </x:c>
      <x:c r="O145" s="25" t="str">
        <x:v>Y</x:v>
      </x:c>
      <x:c r="P145" s="25" t="str">
        <x:v>Exact</x:v>
      </x:c>
      <x:c r="Q145" s="25" t="str">
        <x:v>N</x:v>
      </x:c>
      <x:c r="R145" s="25" t="str">
        <x:v>Y</x:v>
      </x:c>
      <x:c r="S145" s="25" t="str">
        <x:v>Y</x:v>
      </x:c>
      <x:c r="T145" s="25" t="str">
        <x:v>Y</x:v>
      </x:c>
      <x:c r="U145" s="25" t="str">
        <x:v>Y</x:v>
      </x:c>
      <x:c r="V145" s="25" t="str">
        <x:v>Y</x:v>
      </x:c>
      <x:c r="W145" s="25" t="str">
        <x:v>Y</x:v>
      </x:c>
      <x:c r="X145" s="25" t="str">
        <x:v>Y</x:v>
      </x:c>
      <x:c r="Y145" s="25" t="str">
        <x:v>Y</x:v>
      </x:c>
      <x:c r="Z145" s="25" t="str">
        <x:v>Y</x:v>
      </x:c>
      <x:c r="AA145" s="25" t="str">
        <x:v>N</x:v>
      </x:c>
      <x:c r="AB145" s="25" t="str">
        <x:v>N</x:v>
      </x:c>
      <x:c r="AC145" s="25" t="str">
        <x:v>Y</x:v>
      </x:c>
      <x:c r="AD145" s="25" t="str">
        <x:v>Y</x:v>
      </x:c>
      <x:c r="AE145" s="25" t="str">
        <x:v>Y</x:v>
      </x:c>
      <x:c r="AF145" s="25" t="str">
        <x:v>Y</x:v>
      </x:c>
      <x:c r="AG145" s="25" t="str">
        <x:v>N/A</x:v>
      </x:c>
      <x:c r="AH145" s="25" t="str">
        <x:v>N/A</x:v>
      </x:c>
      <x:c r="AI145" s="25" t="str">
        <x:v>N/A</x:v>
      </x:c>
      <x:c r="AJ145" s="25" t="str">
        <x:v>N/A</x:v>
      </x:c>
      <x:c r="AK145" s="25" t="str">
        <x:v>N/A</x:v>
      </x:c>
      <x:c r="AL145" s="25" t="str">
        <x:v>N/A</x:v>
      </x:c>
      <x:c r="AM145" s="25" t="str">
        <x:v>N</x:v>
      </x:c>
      <x:c r="AN145" s="25" t="str">
        <x:v>Y</x:v>
      </x:c>
      <x:c r="AO145" s="25" t="str">
        <x:v>Y</x:v>
      </x:c>
      <x:c r="AP145" s="25" t="str">
        <x:v>N</x:v>
      </x:c>
      <x:c r="AQ145" s="25" t="str">
        <x:v>Y</x:v>
      </x:c>
      <x:c r="AR145" s="25" t="str">
        <x:v>Y</x:v>
      </x:c>
      <x:c r="AS145" s="25" t="str">
        <x:v>N</x:v>
      </x:c>
      <x:c r="AT145" s="25" t="str">
        <x:v>Y</x:v>
      </x:c>
      <x:c r="AU145" s="25" t="str">
        <x:v>N</x:v>
      </x:c>
      <x:c r="AV145" s="25" t="str">
        <x:v>Y</x:v>
      </x:c>
      <x:c r="AW145" s="25" t="str">
        <x:v>Y</x:v>
      </x:c>
      <x:c r="AX145" s="25" t="str">
        <x:v>N/A</x:v>
      </x:c>
    </x:row>
    <x:row r="146">
      <x:c r="A146" s="24" t="str">
        <x:v>142</x:v>
      </x:c>
      <x:c r="B146" s="25" t="str">
        <x:v>Surgical</x:v>
      </x:c>
      <x:c r="C146" s="25" t="str">
        <x:v>localised fat</x:v>
      </x:c>
      <x:c r="D146" s="25" t="str">
        <x:v>Y</x:v>
      </x:c>
      <x:c r="E146" s="25" t="str">
        <x:v>Y</x:v>
      </x:c>
      <x:c r="F146" s="25" t="str">
        <x:v>Y</x:v>
      </x:c>
      <x:c r="G146" s="25" t="str">
        <x:v>Y</x:v>
      </x:c>
      <x:c r="H146" s="25" t="str">
        <x:v>Y</x:v>
      </x:c>
      <x:c r="I146" s="25" t="str">
        <x:v>Y</x:v>
      </x:c>
      <x:c r="J146" s="25" t="str">
        <x:v>Y</x:v>
      </x:c>
      <x:c r="K146" s="25" t="str">
        <x:v>Y</x:v>
      </x:c>
      <x:c r="L146" s="25" t="str">
        <x:v>Y</x:v>
      </x:c>
      <x:c r="M146" s="25" t="str">
        <x:v>N</x:v>
      </x:c>
      <x:c r="N146" s="25" t="str">
        <x:v>Y</x:v>
      </x:c>
      <x:c r="O146" s="25" t="str">
        <x:v>N</x:v>
      </x:c>
      <x:c r="P146" s="25" t="str">
        <x:v>N/A</x:v>
      </x:c>
      <x:c r="Q146" s="25" t="str">
        <x:v>N</x:v>
      </x:c>
      <x:c r="R146" s="25" t="str">
        <x:v>Y</x:v>
      </x:c>
      <x:c r="S146" s="25" t="str">
        <x:v>N</x:v>
      </x:c>
      <x:c r="T146" s="25" t="str">
        <x:v>N</x:v>
      </x:c>
      <x:c r="U146" s="25" t="str">
        <x:v>Y</x:v>
      </x:c>
      <x:c r="V146" s="25" t="str">
        <x:v>Y</x:v>
      </x:c>
      <x:c r="W146" s="25" t="str">
        <x:v>Y</x:v>
      </x:c>
      <x:c r="X146" s="25" t="str">
        <x:v>Y</x:v>
      </x:c>
      <x:c r="Y146" s="25" t="str">
        <x:v>N</x:v>
      </x:c>
      <x:c r="Z146" s="25" t="str">
        <x:v>N</x:v>
      </x:c>
      <x:c r="AA146" s="25" t="str">
        <x:v>N</x:v>
      </x:c>
      <x:c r="AB146" s="25" t="str">
        <x:v>N</x:v>
      </x:c>
      <x:c r="AC146" s="25" t="str">
        <x:v>Y</x:v>
      </x:c>
      <x:c r="AD146" s="25" t="str">
        <x:v>Y</x:v>
      </x:c>
      <x:c r="AE146" s="25" t="str">
        <x:v>Y</x:v>
      </x:c>
      <x:c r="AF146" s="25" t="str">
        <x:v>Y</x:v>
      </x:c>
      <x:c r="AG146" s="25" t="str">
        <x:v>N/A</x:v>
      </x:c>
      <x:c r="AH146" s="25" t="str">
        <x:v>N/A</x:v>
      </x:c>
      <x:c r="AI146" s="25" t="str">
        <x:v>N/A</x:v>
      </x:c>
      <x:c r="AJ146" s="25" t="str">
        <x:v>N/A</x:v>
      </x:c>
      <x:c r="AK146" s="25" t="str">
        <x:v>N/A</x:v>
      </x:c>
      <x:c r="AL146" s="25" t="str">
        <x:v>N/A</x:v>
      </x:c>
      <x:c r="AM146" s="25" t="str">
        <x:v>N</x:v>
      </x:c>
      <x:c r="AN146" s="25" t="str">
        <x:v>N</x:v>
      </x:c>
      <x:c r="AO146" s="25" t="str">
        <x:v>Y</x:v>
      </x:c>
      <x:c r="AP146" s="25" t="str">
        <x:v>N</x:v>
      </x:c>
      <x:c r="AQ146" s="25" t="str">
        <x:v>Y</x:v>
      </x:c>
      <x:c r="AR146" s="25" t="str">
        <x:v>Y</x:v>
      </x:c>
      <x:c r="AS146" s="25" t="str">
        <x:v>N</x:v>
      </x:c>
      <x:c r="AT146" s="25" t="str">
        <x:v>Y</x:v>
      </x:c>
      <x:c r="AU146" s="25" t="str">
        <x:v>N</x:v>
      </x:c>
      <x:c r="AV146" s="25" t="str">
        <x:v>N</x:v>
      </x:c>
      <x:c r="AW146" s="25" t="str">
        <x:v>N</x:v>
      </x:c>
      <x:c r="AX146" s="25" t="str">
        <x:v>N/A</x:v>
      </x:c>
    </x:row>
    <x:row r="147">
      <x:c r="A147" s="24" t="str">
        <x:v>143</x:v>
      </x:c>
      <x:c r="B147" s="25" t="str">
        <x:v>Surgical</x:v>
      </x:c>
      <x:c r="C147" s="25" t="str">
        <x:v>rhinoplasty</x:v>
      </x:c>
      <x:c r="D147" s="25" t="str">
        <x:v>Y</x:v>
      </x:c>
      <x:c r="E147" s="25" t="str">
        <x:v>Y</x:v>
      </x:c>
      <x:c r="F147" s="25" t="str">
        <x:v>Y</x:v>
      </x:c>
      <x:c r="G147" s="25" t="str">
        <x:v>N</x:v>
      </x:c>
      <x:c r="H147" s="25" t="str">
        <x:v>Y</x:v>
      </x:c>
      <x:c r="I147" s="25" t="str">
        <x:v>Y</x:v>
      </x:c>
      <x:c r="J147" s="25" t="str">
        <x:v>Y</x:v>
      </x:c>
      <x:c r="K147" s="25" t="str">
        <x:v>Y</x:v>
      </x:c>
      <x:c r="L147" s="25" t="str">
        <x:v>Y</x:v>
      </x:c>
      <x:c r="M147" s="25" t="str">
        <x:v>N</x:v>
      </x:c>
      <x:c r="N147" s="25" t="str">
        <x:v>Y</x:v>
      </x:c>
      <x:c r="O147" s="25" t="str">
        <x:v>N</x:v>
      </x:c>
      <x:c r="P147" s="25" t="str">
        <x:v>N/A</x:v>
      </x:c>
      <x:c r="Q147" s="25" t="str">
        <x:v>N</x:v>
      </x:c>
      <x:c r="R147" s="25" t="str">
        <x:v>Y</x:v>
      </x:c>
      <x:c r="S147" s="25" t="str">
        <x:v>Y</x:v>
      </x:c>
      <x:c r="T147" s="25" t="str">
        <x:v>Y</x:v>
      </x:c>
      <x:c r="U147" s="25" t="str">
        <x:v>Y</x:v>
      </x:c>
      <x:c r="V147" s="25" t="str">
        <x:v>Y</x:v>
      </x:c>
      <x:c r="W147" s="25" t="str">
        <x:v>N</x:v>
      </x:c>
      <x:c r="X147" s="25" t="str">
        <x:v>Y</x:v>
      </x:c>
      <x:c r="Y147" s="25" t="str">
        <x:v>N</x:v>
      </x:c>
      <x:c r="Z147" s="25" t="str">
        <x:v>N</x:v>
      </x:c>
      <x:c r="AA147" s="25" t="str">
        <x:v>N</x:v>
      </x:c>
      <x:c r="AB147" s="25" t="str">
        <x:v>N</x:v>
      </x:c>
      <x:c r="AC147" s="25" t="str">
        <x:v>N</x:v>
      </x:c>
      <x:c r="AD147" s="25" t="str">
        <x:v>Y</x:v>
      </x:c>
      <x:c r="AE147" s="25" t="str">
        <x:v>Y</x:v>
      </x:c>
      <x:c r="AF147" s="25" t="str">
        <x:v>Y</x:v>
      </x:c>
      <x:c r="AG147" s="25" t="str">
        <x:v>N/A</x:v>
      </x:c>
      <x:c r="AH147" s="25" t="str">
        <x:v>N/A</x:v>
      </x:c>
      <x:c r="AI147" s="25" t="str">
        <x:v>N/A</x:v>
      </x:c>
      <x:c r="AJ147" s="25" t="str">
        <x:v>N/A</x:v>
      </x:c>
      <x:c r="AK147" s="25" t="str">
        <x:v>N/A</x:v>
      </x:c>
      <x:c r="AL147" s="25" t="str">
        <x:v>N/A</x:v>
      </x:c>
      <x:c r="AM147" s="25" t="str">
        <x:v>N</x:v>
      </x:c>
      <x:c r="AN147" s="25" t="str">
        <x:v>N</x:v>
      </x:c>
      <x:c r="AO147" s="25" t="str">
        <x:v>Y</x:v>
      </x:c>
      <x:c r="AP147" s="25" t="str">
        <x:v>N</x:v>
      </x:c>
      <x:c r="AQ147" s="25" t="str">
        <x:v>N</x:v>
      </x:c>
      <x:c r="AR147" s="25" t="str">
        <x:v>Y</x:v>
      </x:c>
      <x:c r="AS147" s="25" t="str">
        <x:v>N</x:v>
      </x:c>
      <x:c r="AT147" s="25" t="str">
        <x:v>Y</x:v>
      </x:c>
      <x:c r="AU147" s="25" t="str">
        <x:v>N</x:v>
      </x:c>
      <x:c r="AV147" s="25" t="str">
        <x:v>N</x:v>
      </x:c>
      <x:c r="AW147" s="25" t="str">
        <x:v>N</x:v>
      </x:c>
      <x:c r="AX147" s="25" t="str">
        <x:v>N/A</x:v>
      </x:c>
    </x:row>
    <x:row r="148">
      <x:c r="A148" s="24" t="str">
        <x:v>144</x:v>
      </x:c>
      <x:c r="B148" s="25" t="str">
        <x:v>Surgical</x:v>
      </x:c>
      <x:c r="C148" s="25" t="str">
        <x:v>facial ageing</x:v>
      </x:c>
      <x:c r="D148" s="25" t="str">
        <x:v>Y</x:v>
      </x:c>
      <x:c r="E148" s="25" t="str">
        <x:v>Y</x:v>
      </x:c>
      <x:c r="F148" s="25" t="str">
        <x:v>Y</x:v>
      </x:c>
      <x:c r="G148" s="25" t="str">
        <x:v>N</x:v>
      </x:c>
      <x:c r="H148" s="25" t="str">
        <x:v>Y</x:v>
      </x:c>
      <x:c r="I148" s="25" t="str">
        <x:v>Y</x:v>
      </x:c>
      <x:c r="J148" s="25" t="str">
        <x:v>Y</x:v>
      </x:c>
      <x:c r="K148" s="25" t="str">
        <x:v>Y</x:v>
      </x:c>
      <x:c r="L148" s="25" t="str">
        <x:v>Y</x:v>
      </x:c>
      <x:c r="M148" s="25" t="str">
        <x:v>Y</x:v>
      </x:c>
      <x:c r="N148" s="25" t="str">
        <x:v>N</x:v>
      </x:c>
      <x:c r="O148" s="25" t="str">
        <x:v>N</x:v>
      </x:c>
      <x:c r="P148" s="25" t="str">
        <x:v>N/A</x:v>
      </x:c>
      <x:c r="Q148" s="25" t="str">
        <x:v>N</x:v>
      </x:c>
      <x:c r="R148" s="25" t="str">
        <x:v>N</x:v>
      </x:c>
      <x:c r="S148" s="25" t="str">
        <x:v>N</x:v>
      </x:c>
      <x:c r="T148" s="25" t="str">
        <x:v>Y</x:v>
      </x:c>
      <x:c r="U148" s="25" t="str">
        <x:v>Y</x:v>
      </x:c>
      <x:c r="V148" s="25" t="str">
        <x:v>Y</x:v>
      </x:c>
      <x:c r="W148" s="25" t="str">
        <x:v>N</x:v>
      </x:c>
      <x:c r="X148" s="25" t="str">
        <x:v>Y</x:v>
      </x:c>
      <x:c r="Y148" s="25" t="str">
        <x:v>N</x:v>
      </x:c>
      <x:c r="Z148" s="25" t="str">
        <x:v>N</x:v>
      </x:c>
      <x:c r="AA148" s="25" t="str">
        <x:v>N</x:v>
      </x:c>
      <x:c r="AB148" s="25" t="str">
        <x:v>N</x:v>
      </x:c>
      <x:c r="AC148" s="25" t="str">
        <x:v>N</x:v>
      </x:c>
      <x:c r="AD148" s="25" t="str">
        <x:v>Y</x:v>
      </x:c>
      <x:c r="AE148" s="25" t="str">
        <x:v>Y</x:v>
      </x:c>
      <x:c r="AF148" s="25" t="str">
        <x:v>Y</x:v>
      </x:c>
      <x:c r="AG148" s="25" t="str">
        <x:v>N/A</x:v>
      </x:c>
      <x:c r="AH148" s="25" t="str">
        <x:v>N/A</x:v>
      </x:c>
      <x:c r="AI148" s="25" t="str">
        <x:v>N/A</x:v>
      </x:c>
      <x:c r="AJ148" s="25" t="str">
        <x:v>N/A</x:v>
      </x:c>
      <x:c r="AK148" s="25" t="str">
        <x:v>N/A</x:v>
      </x:c>
      <x:c r="AL148" s="25" t="str">
        <x:v>N/A</x:v>
      </x:c>
      <x:c r="AM148" s="25" t="str">
        <x:v>N</x:v>
      </x:c>
      <x:c r="AN148" s="25" t="str">
        <x:v>N</x:v>
      </x:c>
      <x:c r="AO148" s="25" t="str">
        <x:v>Y</x:v>
      </x:c>
      <x:c r="AP148" s="25" t="str">
        <x:v>N</x:v>
      </x:c>
      <x:c r="AQ148" s="25" t="str">
        <x:v>N</x:v>
      </x:c>
      <x:c r="AR148" s="25" t="str">
        <x:v>N</x:v>
      </x:c>
      <x:c r="AS148" s="25" t="str">
        <x:v>N</x:v>
      </x:c>
      <x:c r="AT148" s="25" t="str">
        <x:v>Y</x:v>
      </x:c>
      <x:c r="AU148" s="25" t="str">
        <x:v>N</x:v>
      </x:c>
      <x:c r="AV148" s="25" t="str">
        <x:v>N</x:v>
      </x:c>
      <x:c r="AW148" s="25" t="str">
        <x:v>N</x:v>
      </x:c>
      <x:c r="AX148" s="25" t="str">
        <x:v>N/A</x:v>
      </x:c>
    </x:row>
    <x:row r="149">
      <x:c r="A149" s="24" t="str">
        <x:v>145</x:v>
      </x:c>
      <x:c r="B149" s="25" t="str">
        <x:v>Surgical</x:v>
      </x:c>
      <x:c r="C149" s="25" t="str">
        <x:v>facial ageing</x:v>
      </x:c>
      <x:c r="D149" s="25" t="str">
        <x:v>Y</x:v>
      </x:c>
      <x:c r="E149" s="25" t="str">
        <x:v>Y</x:v>
      </x:c>
      <x:c r="F149" s="25" t="str">
        <x:v>Y</x:v>
      </x:c>
      <x:c r="G149" s="25" t="str">
        <x:v>N</x:v>
      </x:c>
      <x:c r="H149" s="25" t="str">
        <x:v>Y</x:v>
      </x:c>
      <x:c r="I149" s="25" t="str">
        <x:v>Y</x:v>
      </x:c>
      <x:c r="J149" s="25" t="str">
        <x:v>Y</x:v>
      </x:c>
      <x:c r="K149" s="25" t="str">
        <x:v>Y</x:v>
      </x:c>
      <x:c r="L149" s="25" t="str">
        <x:v>Y</x:v>
      </x:c>
      <x:c r="M149" s="25" t="str">
        <x:v>N</x:v>
      </x:c>
      <x:c r="N149" s="25" t="str">
        <x:v>N</x:v>
      </x:c>
      <x:c r="O149" s="25" t="str">
        <x:v>N</x:v>
      </x:c>
      <x:c r="P149" s="25" t="str">
        <x:v>N/A</x:v>
      </x:c>
      <x:c r="Q149" s="25" t="str">
        <x:v>N</x:v>
      </x:c>
      <x:c r="R149" s="25" t="str">
        <x:v>N</x:v>
      </x:c>
      <x:c r="S149" s="25" t="str">
        <x:v>N</x:v>
      </x:c>
      <x:c r="T149" s="25" t="str">
        <x:v>Y</x:v>
      </x:c>
      <x:c r="U149" s="25" t="str">
        <x:v>Y</x:v>
      </x:c>
      <x:c r="V149" s="25" t="str">
        <x:v>Y</x:v>
      </x:c>
      <x:c r="W149" s="25" t="str">
        <x:v>N</x:v>
      </x:c>
      <x:c r="X149" s="25" t="str">
        <x:v>Y</x:v>
      </x:c>
      <x:c r="Y149" s="25" t="str">
        <x:v>N</x:v>
      </x:c>
      <x:c r="Z149" s="25" t="str">
        <x:v>N</x:v>
      </x:c>
      <x:c r="AA149" s="25" t="str">
        <x:v>N</x:v>
      </x:c>
      <x:c r="AB149" s="25" t="str">
        <x:v>N</x:v>
      </x:c>
      <x:c r="AC149" s="25" t="str">
        <x:v>N</x:v>
      </x:c>
      <x:c r="AD149" s="25" t="str">
        <x:v>Y</x:v>
      </x:c>
      <x:c r="AE149" s="25" t="str">
        <x:v>Y</x:v>
      </x:c>
      <x:c r="AF149" s="25" t="str">
        <x:v>Y</x:v>
      </x:c>
      <x:c r="AG149" s="25" t="str">
        <x:v>N/A</x:v>
      </x:c>
      <x:c r="AH149" s="25" t="str">
        <x:v>N/A</x:v>
      </x:c>
      <x:c r="AI149" s="25" t="str">
        <x:v>N/A</x:v>
      </x:c>
      <x:c r="AJ149" s="25" t="str">
        <x:v>N/A</x:v>
      </x:c>
      <x:c r="AK149" s="25" t="str">
        <x:v>N/A</x:v>
      </x:c>
      <x:c r="AL149" s="25" t="str">
        <x:v>N/A</x:v>
      </x:c>
      <x:c r="AM149" s="25" t="str">
        <x:v>N</x:v>
      </x:c>
      <x:c r="AN149" s="25" t="str">
        <x:v>N</x:v>
      </x:c>
      <x:c r="AO149" s="25" t="str">
        <x:v>N</x:v>
      </x:c>
      <x:c r="AP149" s="25" t="str">
        <x:v>N</x:v>
      </x:c>
      <x:c r="AQ149" s="25" t="str">
        <x:v>N</x:v>
      </x:c>
      <x:c r="AR149" s="25" t="str">
        <x:v>Y</x:v>
      </x:c>
      <x:c r="AS149" s="25" t="str">
        <x:v>N</x:v>
      </x:c>
      <x:c r="AT149" s="25" t="str">
        <x:v>N</x:v>
      </x:c>
      <x:c r="AU149" s="25" t="str">
        <x:v>N</x:v>
      </x:c>
      <x:c r="AV149" s="25" t="str">
        <x:v>N</x:v>
      </x:c>
      <x:c r="AW149" s="25" t="str">
        <x:v>Y</x:v>
      </x:c>
      <x:c r="AX149" s="25" t="str">
        <x:v>N/A</x:v>
      </x:c>
    </x:row>
    <x:row r="150">
      <x:c r="A150" s="24" t="str">
        <x:v>146</x:v>
      </x:c>
      <x:c r="B150" s="25" t="str">
        <x:v>Non-surgical</x:v>
      </x:c>
      <x:c r="C150" s="25" t="str">
        <x:v>wrinkles</x:v>
      </x:c>
      <x:c r="D150" s="25" t="str">
        <x:v>Y</x:v>
      </x:c>
      <x:c r="E150" s="25" t="str">
        <x:v>Y</x:v>
      </x:c>
      <x:c r="F150" s="25" t="str">
        <x:v>Y</x:v>
      </x:c>
      <x:c r="G150" s="25" t="str">
        <x:v>N</x:v>
      </x:c>
      <x:c r="H150" s="25" t="str">
        <x:v>N</x:v>
      </x:c>
      <x:c r="I150" s="25" t="str">
        <x:v>Y</x:v>
      </x:c>
      <x:c r="J150" s="25" t="str">
        <x:v>Y</x:v>
      </x:c>
      <x:c r="K150" s="25" t="str">
        <x:v>N</x:v>
      </x:c>
      <x:c r="L150" s="25" t="str">
        <x:v>N</x:v>
      </x:c>
      <x:c r="M150" s="25" t="str">
        <x:v>N</x:v>
      </x:c>
      <x:c r="N150" s="25" t="str">
        <x:v>N</x:v>
      </x:c>
      <x:c r="O150" s="25" t="str">
        <x:v>N</x:v>
      </x:c>
      <x:c r="P150" s="25" t="str">
        <x:v>Exact</x:v>
      </x:c>
      <x:c r="Q150" s="25" t="str">
        <x:v>Y</x:v>
      </x:c>
      <x:c r="R150" s="25" t="str">
        <x:v>N</x:v>
      </x:c>
      <x:c r="S150" s="25" t="str">
        <x:v>N</x:v>
      </x:c>
      <x:c r="T150" s="25" t="str">
        <x:v>Y</x:v>
      </x:c>
      <x:c r="U150" s="25" t="str">
        <x:v>Y</x:v>
      </x:c>
      <x:c r="V150" s="25" t="str">
        <x:v>N</x:v>
      </x:c>
      <x:c r="W150" s="25" t="str">
        <x:v>N</x:v>
      </x:c>
      <x:c r="X150" s="25" t="str">
        <x:v>Y</x:v>
      </x:c>
      <x:c r="Y150" s="25" t="str">
        <x:v>N</x:v>
      </x:c>
      <x:c r="Z150" s="25" t="str">
        <x:v>N</x:v>
      </x:c>
      <x:c r="AA150" s="25" t="str">
        <x:v>N</x:v>
      </x:c>
      <x:c r="AB150" s="25" t="str">
        <x:v>N</x:v>
      </x:c>
      <x:c r="AC150" s="25" t="str">
        <x:v>N</x:v>
      </x:c>
      <x:c r="AD150" s="25" t="str">
        <x:v>Y</x:v>
      </x:c>
      <x:c r="AE150" s="25" t="str">
        <x:v>Y</x:v>
      </x:c>
      <x:c r="AF150" s="25" t="str">
        <x:v>Y</x:v>
      </x:c>
      <x:c r="AG150" s="25" t="str">
        <x:v>N/A</x:v>
      </x:c>
      <x:c r="AH150" s="25" t="str">
        <x:v>N/A</x:v>
      </x:c>
      <x:c r="AI150" s="25" t="str">
        <x:v>N/A</x:v>
      </x:c>
      <x:c r="AJ150" s="25" t="str">
        <x:v>N/A</x:v>
      </x:c>
      <x:c r="AK150" s="25" t="str">
        <x:v>N/A</x:v>
      </x:c>
      <x:c r="AL150" s="25" t="str">
        <x:v>N/A</x:v>
      </x:c>
      <x:c r="AM150" s="25" t="str">
        <x:v>N</x:v>
      </x:c>
      <x:c r="AN150" s="25" t="str">
        <x:v>Y</x:v>
      </x:c>
      <x:c r="AO150" s="25" t="str">
        <x:v>N</x:v>
      </x:c>
      <x:c r="AP150" s="25" t="str">
        <x:v>N</x:v>
      </x:c>
      <x:c r="AQ150" s="25" t="str">
        <x:v>N</x:v>
      </x:c>
      <x:c r="AR150" s="25" t="str">
        <x:v>Y</x:v>
      </x:c>
      <x:c r="AS150" s="25" t="str">
        <x:v>Y</x:v>
      </x:c>
      <x:c r="AT150" s="25" t="str">
        <x:v>N</x:v>
      </x:c>
      <x:c r="AU150" s="25" t="str">
        <x:v>N</x:v>
      </x:c>
      <x:c r="AV150" s="25" t="str">
        <x:v>N</x:v>
      </x:c>
      <x:c r="AW150" s="25" t="str">
        <x:v>N</x:v>
      </x:c>
      <x:c r="AX150" s="25" t="str">
        <x:v>N/A</x:v>
      </x:c>
    </x:row>
    <x:row r="151">
      <x:c r="A151" s="24" t="str">
        <x:v>147</x:v>
      </x:c>
      <x:c r="B151" s="25" t="str">
        <x:v>Non-surgical</x:v>
      </x:c>
      <x:c r="C151" s="25" t="str">
        <x:v>wrinkles</x:v>
      </x:c>
      <x:c r="D151" s="25" t="str">
        <x:v>Y</x:v>
      </x:c>
      <x:c r="E151" s="25" t="str">
        <x:v>Y</x:v>
      </x:c>
      <x:c r="F151" s="25" t="str">
        <x:v>Y</x:v>
      </x:c>
      <x:c r="G151" s="25" t="str">
        <x:v>N</x:v>
      </x:c>
      <x:c r="H151" s="25" t="str">
        <x:v>N</x:v>
      </x:c>
      <x:c r="I151" s="25" t="str">
        <x:v>N</x:v>
      </x:c>
      <x:c r="J151" s="25" t="str">
        <x:v>Y</x:v>
      </x:c>
      <x:c r="K151" s="25" t="str">
        <x:v>N</x:v>
      </x:c>
      <x:c r="L151" s="25" t="str">
        <x:v>N</x:v>
      </x:c>
      <x:c r="M151" s="25" t="str">
        <x:v>N</x:v>
      </x:c>
      <x:c r="N151" s="25" t="str">
        <x:v>N</x:v>
      </x:c>
      <x:c r="O151" s="25" t="str">
        <x:v>N</x:v>
      </x:c>
      <x:c r="P151" s="25" t="str">
        <x:v>Exact</x:v>
      </x:c>
      <x:c r="Q151" s="25" t="str">
        <x:v>Y</x:v>
      </x:c>
      <x:c r="R151" s="25" t="str">
        <x:v>N</x:v>
      </x:c>
      <x:c r="S151" s="25" t="str">
        <x:v>N</x:v>
      </x:c>
      <x:c r="T151" s="25" t="str">
        <x:v>Y</x:v>
      </x:c>
      <x:c r="U151" s="25" t="str">
        <x:v>Y</x:v>
      </x:c>
      <x:c r="V151" s="25" t="str">
        <x:v>N</x:v>
      </x:c>
      <x:c r="W151" s="25" t="str">
        <x:v>N</x:v>
      </x:c>
      <x:c r="X151" s="25" t="str">
        <x:v>N</x:v>
      </x:c>
      <x:c r="Y151" s="25" t="str">
        <x:v>N</x:v>
      </x:c>
      <x:c r="Z151" s="25" t="str">
        <x:v>N</x:v>
      </x:c>
      <x:c r="AA151" s="25" t="str">
        <x:v>N</x:v>
      </x:c>
      <x:c r="AB151" s="25" t="str">
        <x:v>N</x:v>
      </x:c>
      <x:c r="AC151" s="25" t="str">
        <x:v>N</x:v>
      </x:c>
      <x:c r="AD151" s="25" t="str">
        <x:v>N</x:v>
      </x:c>
      <x:c r="AE151" s="25" t="str">
        <x:v>N</x:v>
      </x:c>
      <x:c r="AF151" s="25" t="str">
        <x:v>N</x:v>
      </x:c>
      <x:c r="AG151" s="25" t="str">
        <x:v>N/A</x:v>
      </x:c>
      <x:c r="AH151" s="25" t="str">
        <x:v>N/A</x:v>
      </x:c>
      <x:c r="AI151" s="25" t="str">
        <x:v>N/A</x:v>
      </x:c>
      <x:c r="AJ151" s="25" t="str">
        <x:v>N/A</x:v>
      </x:c>
      <x:c r="AK151" s="25" t="str">
        <x:v>N/A</x:v>
      </x:c>
      <x:c r="AL151" s="25" t="str">
        <x:v>N/A</x:v>
      </x:c>
      <x:c r="AM151" s="25" t="str">
        <x:v>N</x:v>
      </x:c>
      <x:c r="AN151" s="25" t="str">
        <x:v>Y</x:v>
      </x:c>
      <x:c r="AO151" s="25" t="str">
        <x:v>N</x:v>
      </x:c>
      <x:c r="AP151" s="25" t="str">
        <x:v>N</x:v>
      </x:c>
      <x:c r="AQ151" s="25" t="str">
        <x:v>N</x:v>
      </x:c>
      <x:c r="AR151" s="25" t="str">
        <x:v>N</x:v>
      </x:c>
      <x:c r="AS151" s="25" t="str">
        <x:v>Y</x:v>
      </x:c>
      <x:c r="AT151" s="25" t="str">
        <x:v>N</x:v>
      </x:c>
      <x:c r="AU151" s="25" t="str">
        <x:v>N</x:v>
      </x:c>
      <x:c r="AV151" s="25" t="str">
        <x:v>N</x:v>
      </x:c>
      <x:c r="AW151" s="25" t="str">
        <x:v>N</x:v>
      </x:c>
      <x:c r="AX151" s="25" t="str">
        <x:v>N/A</x:v>
      </x:c>
    </x:row>
    <x:row r="152">
      <x:c r="A152" s="24" t="str">
        <x:v>148</x:v>
      </x:c>
      <x:c r="B152" s="25" t="str">
        <x:v>Non-surgical</x:v>
      </x:c>
      <x:c r="C152" s="25" t="str">
        <x:v>wrinkles</x:v>
      </x:c>
      <x:c r="D152" s="25" t="str">
        <x:v>Y</x:v>
      </x:c>
      <x:c r="E152" s="25" t="str">
        <x:v>Y</x:v>
      </x:c>
      <x:c r="F152" s="25" t="str">
        <x:v>Y</x:v>
      </x:c>
      <x:c r="G152" s="25" t="str">
        <x:v>N</x:v>
      </x:c>
      <x:c r="H152" s="25" t="str">
        <x:v>N</x:v>
      </x:c>
      <x:c r="I152" s="25" t="str">
        <x:v>Y</x:v>
      </x:c>
      <x:c r="J152" s="25" t="str">
        <x:v>Y</x:v>
      </x:c>
      <x:c r="K152" s="25" t="str">
        <x:v>Y</x:v>
      </x:c>
      <x:c r="L152" s="25" t="str">
        <x:v>N</x:v>
      </x:c>
      <x:c r="M152" s="25" t="str">
        <x:v>N</x:v>
      </x:c>
      <x:c r="N152" s="25" t="str">
        <x:v>Y</x:v>
      </x:c>
      <x:c r="O152" s="25" t="str">
        <x:v>N</x:v>
      </x:c>
      <x:c r="P152" s="25" t="str">
        <x:v>Exact</x:v>
      </x:c>
      <x:c r="Q152" s="25" t="str">
        <x:v>Y</x:v>
      </x:c>
      <x:c r="R152" s="25" t="str">
        <x:v>Y</x:v>
      </x:c>
      <x:c r="S152" s="25" t="str">
        <x:v>N</x:v>
      </x:c>
      <x:c r="T152" s="25" t="str">
        <x:v>N</x:v>
      </x:c>
      <x:c r="U152" s="25" t="str">
        <x:v>N</x:v>
      </x:c>
      <x:c r="V152" s="25" t="str">
        <x:v>N/A</x:v>
      </x:c>
      <x:c r="W152" s="25" t="str">
        <x:v>N</x:v>
      </x:c>
      <x:c r="X152" s="25" t="str">
        <x:v>Y</x:v>
      </x:c>
      <x:c r="Y152" s="25" t="str">
        <x:v>N</x:v>
      </x:c>
      <x:c r="Z152" s="25" t="str">
        <x:v>N</x:v>
      </x:c>
      <x:c r="AA152" s="25" t="str">
        <x:v>N</x:v>
      </x:c>
      <x:c r="AB152" s="25" t="str">
        <x:v>N</x:v>
      </x:c>
      <x:c r="AC152" s="25" t="str">
        <x:v>N</x:v>
      </x:c>
      <x:c r="AD152" s="25" t="str">
        <x:v>Y</x:v>
      </x:c>
      <x:c r="AE152" s="25" t="str">
        <x:v>Y</x:v>
      </x:c>
      <x:c r="AF152" s="25" t="str">
        <x:v>Y</x:v>
      </x:c>
      <x:c r="AG152" s="25" t="str">
        <x:v>N/A</x:v>
      </x:c>
      <x:c r="AH152" s="25" t="str">
        <x:v>N/A</x:v>
      </x:c>
      <x:c r="AI152" s="25" t="str">
        <x:v>N/A</x:v>
      </x:c>
      <x:c r="AJ152" s="25" t="str">
        <x:v>N/A</x:v>
      </x:c>
      <x:c r="AK152" s="25" t="str">
        <x:v>N/A</x:v>
      </x:c>
      <x:c r="AL152" s="25" t="str">
        <x:v>N/A</x:v>
      </x:c>
      <x:c r="AM152" s="25" t="str">
        <x:v>N</x:v>
      </x:c>
      <x:c r="AN152" s="25" t="str">
        <x:v>Y</x:v>
      </x:c>
      <x:c r="AO152" s="25" t="str">
        <x:v>N</x:v>
      </x:c>
      <x:c r="AP152" s="25" t="str">
        <x:v>N</x:v>
      </x:c>
      <x:c r="AQ152" s="25" t="str">
        <x:v>N</x:v>
      </x:c>
      <x:c r="AR152" s="25" t="str">
        <x:v>N</x:v>
      </x:c>
      <x:c r="AS152" s="25" t="str">
        <x:v>Y</x:v>
      </x:c>
      <x:c r="AT152" s="25" t="str">
        <x:v>N</x:v>
      </x:c>
      <x:c r="AU152" s="25" t="str">
        <x:v>N</x:v>
      </x:c>
      <x:c r="AV152" s="25" t="str">
        <x:v>N</x:v>
      </x:c>
      <x:c r="AW152" s="25" t="str">
        <x:v>N</x:v>
      </x:c>
      <x:c r="AX152" s="25" t="str">
        <x:v>N/A</x:v>
      </x:c>
    </x:row>
    <x:row r="153">
      <x:c r="A153" s="24" t="str">
        <x:v>149</x:v>
      </x:c>
      <x:c r="B153" s="25" t="str">
        <x:v>Non-surgical</x:v>
      </x:c>
      <x:c r="C153" s="25" t="str">
        <x:v>wrinkles</x:v>
      </x:c>
      <x:c r="D153" s="25" t="str">
        <x:v>Y</x:v>
      </x:c>
      <x:c r="E153" s="25" t="str">
        <x:v>N</x:v>
      </x:c>
      <x:c r="F153" s="25" t="str">
        <x:v>N</x:v>
      </x:c>
      <x:c r="G153" s="25" t="str">
        <x:v>N</x:v>
      </x:c>
      <x:c r="H153" s="25" t="str">
        <x:v>N</x:v>
      </x:c>
      <x:c r="I153" s="25" t="str">
        <x:v>N</x:v>
      </x:c>
      <x:c r="J153" s="25" t="str">
        <x:v>Y</x:v>
      </x:c>
      <x:c r="K153" s="25" t="str">
        <x:v>N</x:v>
      </x:c>
      <x:c r="L153" s="25" t="str">
        <x:v>N</x:v>
      </x:c>
      <x:c r="M153" s="25" t="str">
        <x:v>N</x:v>
      </x:c>
      <x:c r="N153" s="25" t="str">
        <x:v>N</x:v>
      </x:c>
      <x:c r="O153" s="25" t="str">
        <x:v>Y</x:v>
      </x:c>
      <x:c r="P153" s="25" t="str">
        <x:v>Exact</x:v>
      </x:c>
      <x:c r="Q153" s="25" t="str">
        <x:v>N</x:v>
      </x:c>
      <x:c r="R153" s="25" t="str">
        <x:v>N</x:v>
      </x:c>
      <x:c r="S153" s="25" t="str">
        <x:v>N</x:v>
      </x:c>
      <x:c r="T153" s="25" t="str">
        <x:v>N</x:v>
      </x:c>
      <x:c r="U153" s="25" t="str">
        <x:v>N</x:v>
      </x:c>
      <x:c r="V153" s="25" t="str">
        <x:v>N/A</x:v>
      </x:c>
      <x:c r="W153" s="25" t="str">
        <x:v>N</x:v>
      </x:c>
      <x:c r="X153" s="25" t="str">
        <x:v>N</x:v>
      </x:c>
      <x:c r="Y153" s="25" t="str">
        <x:v>N</x:v>
      </x:c>
      <x:c r="Z153" s="25" t="str">
        <x:v>N</x:v>
      </x:c>
      <x:c r="AA153" s="25" t="str">
        <x:v>N</x:v>
      </x:c>
      <x:c r="AB153" s="25" t="str">
        <x:v>Y</x:v>
      </x:c>
      <x:c r="AC153" s="25" t="str">
        <x:v>N</x:v>
      </x:c>
      <x:c r="AD153" s="25" t="str">
        <x:v>Y</x:v>
      </x:c>
      <x:c r="AE153" s="25" t="str">
        <x:v>Y</x:v>
      </x:c>
      <x:c r="AF153" s="25" t="str">
        <x:v>Y</x:v>
      </x:c>
      <x:c r="AG153" s="25" t="str">
        <x:v>N</x:v>
      </x:c>
      <x:c r="AH153" s="25" t="str">
        <x:v>N</x:v>
      </x:c>
      <x:c r="AI153" s="25" t="str">
        <x:v>N</x:v>
      </x:c>
      <x:c r="AJ153" s="25" t="str">
        <x:v>Y</x:v>
      </x:c>
      <x:c r="AK153" s="25" t="str">
        <x:v>N</x:v>
      </x:c>
      <x:c r="AL153" s="25" t="str">
        <x:v>N/A</x:v>
      </x:c>
      <x:c r="AM153" s="25" t="str">
        <x:v>N</x:v>
      </x:c>
      <x:c r="AN153" s="25" t="str">
        <x:v>Y</x:v>
      </x:c>
      <x:c r="AO153" s="25" t="str">
        <x:v>N</x:v>
      </x:c>
      <x:c r="AP153" s="25" t="str">
        <x:v>N</x:v>
      </x:c>
      <x:c r="AQ153" s="25" t="str">
        <x:v>N</x:v>
      </x:c>
      <x:c r="AR153" s="25" t="str">
        <x:v>N</x:v>
      </x:c>
      <x:c r="AS153" s="25" t="str">
        <x:v>Y</x:v>
      </x:c>
      <x:c r="AT153" s="25" t="str">
        <x:v>N</x:v>
      </x:c>
      <x:c r="AU153" s="25" t="str">
        <x:v>N</x:v>
      </x:c>
      <x:c r="AV153" s="25" t="str">
        <x:v>N</x:v>
      </x:c>
      <x:c r="AW153" s="25" t="str">
        <x:v>N</x:v>
      </x:c>
      <x:c r="AX153" s="25" t="str">
        <x:v>N</x:v>
      </x:c>
    </x:row>
    <x:row r="154">
      <x:c r="A154" s="24" t="str">
        <x:v>150</x:v>
      </x:c>
      <x:c r="B154" s="25" t="str">
        <x:v>Non-surgical</x:v>
      </x:c>
      <x:c r="C154" s="25" t="str">
        <x:v>wrinkles</x:v>
      </x:c>
      <x:c r="D154" s="25" t="str">
        <x:v>N</x:v>
      </x:c>
      <x:c r="E154" s="25" t="str">
        <x:v>Y</x:v>
      </x:c>
      <x:c r="F154" s="25" t="str">
        <x:v>Y</x:v>
      </x:c>
      <x:c r="G154" s="25" t="str">
        <x:v>Y</x:v>
      </x:c>
      <x:c r="H154" s="25" t="str">
        <x:v>Y</x:v>
      </x:c>
      <x:c r="I154" s="25" t="str">
        <x:v>Y</x:v>
      </x:c>
      <x:c r="J154" s="25" t="str">
        <x:v>Y</x:v>
      </x:c>
      <x:c r="K154" s="25" t="str">
        <x:v>N</x:v>
      </x:c>
      <x:c r="L154" s="25" t="str">
        <x:v>N</x:v>
      </x:c>
      <x:c r="M154" s="25" t="str">
        <x:v>N</x:v>
      </x:c>
      <x:c r="N154" s="25" t="str">
        <x:v>N</x:v>
      </x:c>
      <x:c r="O154" s="25" t="str">
        <x:v>Y</x:v>
      </x:c>
      <x:c r="P154" s="25" t="str">
        <x:v>Exact</x:v>
      </x:c>
      <x:c r="Q154" s="25" t="str">
        <x:v>N</x:v>
      </x:c>
      <x:c r="R154" s="25" t="str">
        <x:v>N</x:v>
      </x:c>
      <x:c r="S154" s="25" t="str">
        <x:v>N</x:v>
      </x:c>
      <x:c r="T154" s="25" t="str">
        <x:v>N</x:v>
      </x:c>
      <x:c r="U154" s="25" t="str">
        <x:v>Y</x:v>
      </x:c>
      <x:c r="V154" s="25" t="str">
        <x:v>Y</x:v>
      </x:c>
      <x:c r="W154" s="25" t="str">
        <x:v>Y</x:v>
      </x:c>
      <x:c r="X154" s="25" t="str">
        <x:v>Y</x:v>
      </x:c>
      <x:c r="Y154" s="25" t="str">
        <x:v>N</x:v>
      </x:c>
      <x:c r="Z154" s="25" t="str">
        <x:v>N</x:v>
      </x:c>
      <x:c r="AA154" s="25" t="str">
        <x:v>N</x:v>
      </x:c>
      <x:c r="AB154" s="25" t="str">
        <x:v>N</x:v>
      </x:c>
      <x:c r="AC154" s="25" t="str">
        <x:v>N</x:v>
      </x:c>
      <x:c r="AD154" s="25" t="str">
        <x:v>Y</x:v>
      </x:c>
      <x:c r="AE154" s="25" t="str">
        <x:v>Y</x:v>
      </x:c>
      <x:c r="AF154" s="25" t="str">
        <x:v>Y</x:v>
      </x:c>
      <x:c r="AG154" s="25" t="str">
        <x:v>N/A</x:v>
      </x:c>
      <x:c r="AH154" s="25" t="str">
        <x:v>N/A</x:v>
      </x:c>
      <x:c r="AI154" s="25" t="str">
        <x:v>N/A</x:v>
      </x:c>
      <x:c r="AJ154" s="25" t="str">
        <x:v>N/A</x:v>
      </x:c>
      <x:c r="AK154" s="25" t="str">
        <x:v>N/A</x:v>
      </x:c>
      <x:c r="AL154" s="25" t="str">
        <x:v>N/A</x:v>
      </x:c>
      <x:c r="AM154" s="25" t="str">
        <x:v>N</x:v>
      </x:c>
      <x:c r="AN154" s="25" t="str">
        <x:v>Y</x:v>
      </x:c>
      <x:c r="AO154" s="25" t="str">
        <x:v>N</x:v>
      </x:c>
      <x:c r="AP154" s="25" t="str">
        <x:v>N</x:v>
      </x:c>
      <x:c r="AQ154" s="25" t="str">
        <x:v>N</x:v>
      </x:c>
      <x:c r="AR154" s="25" t="str">
        <x:v>N</x:v>
      </x:c>
      <x:c r="AS154" s="25" t="str">
        <x:v>Y</x:v>
      </x:c>
      <x:c r="AT154" s="25" t="str">
        <x:v>N</x:v>
      </x:c>
      <x:c r="AU154" s="25" t="str">
        <x:v>N</x:v>
      </x:c>
      <x:c r="AV154" s="25" t="str">
        <x:v>N</x:v>
      </x:c>
      <x:c r="AW154" s="25" t="str">
        <x:v>N</x:v>
      </x:c>
      <x:c r="AX154" s="25" t="str">
        <x:v>N/A</x:v>
      </x:c>
    </x:row>
    <x:row r="155">
      <x:c r="A155" s="24" t="str">
        <x:v>151</x:v>
      </x:c>
      <x:c r="B155" s="25" t="str">
        <x:v>Mixed</x:v>
      </x:c>
      <x:c r="C155" s="25" t="str">
        <x:v>facial ageing</x:v>
      </x:c>
      <x:c r="D155" s="25" t="str">
        <x:v>Y</x:v>
      </x:c>
      <x:c r="E155" s="25" t="str">
        <x:v>Y</x:v>
      </x:c>
      <x:c r="F155" s="25" t="str">
        <x:v>Y</x:v>
      </x:c>
      <x:c r="G155" s="25" t="str">
        <x:v>Y</x:v>
      </x:c>
      <x:c r="H155" s="25" t="str">
        <x:v>Y</x:v>
      </x:c>
      <x:c r="I155" s="25" t="str">
        <x:v>Y</x:v>
      </x:c>
      <x:c r="J155" s="25" t="str">
        <x:v>Y</x:v>
      </x:c>
      <x:c r="K155" s="25" t="str">
        <x:v>Y</x:v>
      </x:c>
      <x:c r="L155" s="25" t="str">
        <x:v>N</x:v>
      </x:c>
      <x:c r="M155" s="25" t="str">
        <x:v>N</x:v>
      </x:c>
      <x:c r="N155" s="25" t="str">
        <x:v>N</x:v>
      </x:c>
      <x:c r="O155" s="25" t="str">
        <x:v>Y</x:v>
      </x:c>
      <x:c r="P155" s="25" t="str">
        <x:v>Exact</x:v>
      </x:c>
      <x:c r="Q155" s="25" t="str">
        <x:v>N</x:v>
      </x:c>
      <x:c r="R155" s="25" t="str">
        <x:v>N</x:v>
      </x:c>
      <x:c r="S155" s="25" t="str">
        <x:v>N</x:v>
      </x:c>
      <x:c r="T155" s="25" t="str">
        <x:v>N</x:v>
      </x:c>
      <x:c r="U155" s="25" t="str">
        <x:v>Y</x:v>
      </x:c>
      <x:c r="V155" s="25" t="str">
        <x:v>Y</x:v>
      </x:c>
      <x:c r="W155" s="25" t="str">
        <x:v>Y</x:v>
      </x:c>
      <x:c r="X155" s="25" t="str">
        <x:v>Y</x:v>
      </x:c>
      <x:c r="Y155" s="25" t="str">
        <x:v>N</x:v>
      </x:c>
      <x:c r="Z155" s="25" t="str">
        <x:v>N</x:v>
      </x:c>
      <x:c r="AA155" s="25" t="str">
        <x:v>Y</x:v>
      </x:c>
      <x:c r="AB155" s="25" t="str">
        <x:v>N</x:v>
      </x:c>
      <x:c r="AC155" s="25" t="str">
        <x:v>Y</x:v>
      </x:c>
      <x:c r="AD155" s="25" t="str">
        <x:v>Y</x:v>
      </x:c>
      <x:c r="AE155" s="25" t="str">
        <x:v>Y</x:v>
      </x:c>
      <x:c r="AF155" s="25" t="str">
        <x:v>Y</x:v>
      </x:c>
      <x:c r="AG155" s="25" t="str">
        <x:v>N/A</x:v>
      </x:c>
      <x:c r="AH155" s="25" t="str">
        <x:v>N/A</x:v>
      </x:c>
      <x:c r="AI155" s="25" t="str">
        <x:v>N/A</x:v>
      </x:c>
      <x:c r="AJ155" s="25" t="str">
        <x:v>N/A</x:v>
      </x:c>
      <x:c r="AK155" s="25" t="str">
        <x:v>N/A</x:v>
      </x:c>
      <x:c r="AL155" s="25" t="str">
        <x:v>N/A</x:v>
      </x:c>
      <x:c r="AM155" s="25" t="str">
        <x:v>N</x:v>
      </x:c>
      <x:c r="AN155" s="25" t="str">
        <x:v>Y</x:v>
      </x:c>
      <x:c r="AO155" s="25" t="str">
        <x:v>N</x:v>
      </x:c>
      <x:c r="AP155" s="25" t="str">
        <x:v>N</x:v>
      </x:c>
      <x:c r="AQ155" s="25" t="str">
        <x:v>Y</x:v>
      </x:c>
      <x:c r="AR155" s="25" t="str">
        <x:v>Y</x:v>
      </x:c>
      <x:c r="AS155" s="25" t="str">
        <x:v>Y</x:v>
      </x:c>
      <x:c r="AT155" s="25" t="str">
        <x:v>N</x:v>
      </x:c>
      <x:c r="AU155" s="25" t="str">
        <x:v>N</x:v>
      </x:c>
      <x:c r="AV155" s="25" t="str">
        <x:v>N</x:v>
      </x:c>
      <x:c r="AW155" s="25" t="str">
        <x:v>Y</x:v>
      </x:c>
      <x:c r="AX155" s="25" t="str">
        <x:v>N/A</x:v>
      </x:c>
    </x:row>
    <x:row r="156">
      <x:c r="A156" s="24" t="str">
        <x:v>152</x:v>
      </x:c>
      <x:c r="B156" s="25" t="str">
        <x:v>Non-surgical</x:v>
      </x:c>
      <x:c r="C156" s="25" t="str">
        <x:v>wrinkles</x:v>
      </x:c>
      <x:c r="D156" s="25" t="str">
        <x:v>Y</x:v>
      </x:c>
      <x:c r="E156" s="25" t="str">
        <x:v>N</x:v>
      </x:c>
      <x:c r="F156" s="25" t="str">
        <x:v>Y</x:v>
      </x:c>
      <x:c r="G156" s="25" t="str">
        <x:v>N</x:v>
      </x:c>
      <x:c r="H156" s="25" t="str">
        <x:v>N</x:v>
      </x:c>
      <x:c r="I156" s="25" t="str">
        <x:v>N</x:v>
      </x:c>
      <x:c r="J156" s="25" t="str">
        <x:v>N</x:v>
      </x:c>
      <x:c r="K156" s="25" t="str">
        <x:v>N</x:v>
      </x:c>
      <x:c r="L156" s="25" t="str">
        <x:v>N</x:v>
      </x:c>
      <x:c r="M156" s="25" t="str">
        <x:v>N</x:v>
      </x:c>
      <x:c r="N156" s="25" t="str">
        <x:v>N</x:v>
      </x:c>
      <x:c r="O156" s="25" t="str">
        <x:v>N</x:v>
      </x:c>
      <x:c r="P156" s="25" t="str">
        <x:v>Exact</x:v>
      </x:c>
      <x:c r="Q156" s="25" t="str">
        <x:v>Y</x:v>
      </x:c>
      <x:c r="R156" s="25" t="str">
        <x:v>N</x:v>
      </x:c>
      <x:c r="S156" s="25" t="str">
        <x:v>N</x:v>
      </x:c>
      <x:c r="T156" s="25" t="str">
        <x:v>N</x:v>
      </x:c>
      <x:c r="U156" s="25" t="str">
        <x:v>N</x:v>
      </x:c>
      <x:c r="V156" s="25" t="str">
        <x:v>N/A</x:v>
      </x:c>
      <x:c r="W156" s="25" t="str">
        <x:v>N</x:v>
      </x:c>
      <x:c r="X156" s="25" t="str">
        <x:v>Y</x:v>
      </x:c>
      <x:c r="Y156" s="25" t="str">
        <x:v>N</x:v>
      </x:c>
      <x:c r="Z156" s="25" t="str">
        <x:v>N</x:v>
      </x:c>
      <x:c r="AA156" s="25" t="str">
        <x:v>N</x:v>
      </x:c>
      <x:c r="AB156" s="25" t="str">
        <x:v>N</x:v>
      </x:c>
      <x:c r="AC156" s="25" t="str">
        <x:v>N</x:v>
      </x:c>
      <x:c r="AD156" s="25" t="str">
        <x:v>Y</x:v>
      </x:c>
      <x:c r="AE156" s="25" t="str">
        <x:v>Y</x:v>
      </x:c>
      <x:c r="AF156" s="25" t="str">
        <x:v>Y</x:v>
      </x:c>
      <x:c r="AG156" s="25" t="str">
        <x:v>N/A</x:v>
      </x:c>
      <x:c r="AH156" s="25" t="str">
        <x:v>N/A</x:v>
      </x:c>
      <x:c r="AI156" s="25" t="str">
        <x:v>N/A</x:v>
      </x:c>
      <x:c r="AJ156" s="25" t="str">
        <x:v>N/A</x:v>
      </x:c>
      <x:c r="AK156" s="25" t="str">
        <x:v>N/A</x:v>
      </x:c>
      <x:c r="AL156" s="25" t="str">
        <x:v>N/A</x:v>
      </x:c>
      <x:c r="AM156" s="25" t="str">
        <x:v>N</x:v>
      </x:c>
      <x:c r="AN156" s="25" t="str">
        <x:v>Y</x:v>
      </x:c>
      <x:c r="AO156" s="25" t="str">
        <x:v>N</x:v>
      </x:c>
      <x:c r="AP156" s="25" t="str">
        <x:v>N</x:v>
      </x:c>
      <x:c r="AQ156" s="25" t="str">
        <x:v>N</x:v>
      </x:c>
      <x:c r="AR156" s="25" t="str">
        <x:v>N</x:v>
      </x:c>
      <x:c r="AS156" s="25" t="str">
        <x:v>Y</x:v>
      </x:c>
      <x:c r="AT156" s="25" t="str">
        <x:v>N</x:v>
      </x:c>
      <x:c r="AU156" s="25" t="str">
        <x:v>N</x:v>
      </x:c>
      <x:c r="AV156" s="25" t="str">
        <x:v>N</x:v>
      </x:c>
      <x:c r="AW156" s="25" t="str">
        <x:v>N</x:v>
      </x:c>
      <x:c r="AX156" s="25" t="str">
        <x:v>N/A</x:v>
      </x:c>
    </x:row>
    <x:row r="157">
      <x:c r="A157" s="24" t="str">
        <x:v>153</x:v>
      </x:c>
      <x:c r="B157" s="25" t="str">
        <x:v>Non-surgical</x:v>
      </x:c>
      <x:c r="C157" s="25" t="str">
        <x:v>wrinkles</x:v>
      </x:c>
      <x:c r="D157" s="25" t="str">
        <x:v>Y</x:v>
      </x:c>
      <x:c r="E157" s="25" t="str">
        <x:v>Y</x:v>
      </x:c>
      <x:c r="F157" s="25" t="str">
        <x:v>Y</x:v>
      </x:c>
      <x:c r="G157" s="25" t="str">
        <x:v>N</x:v>
      </x:c>
      <x:c r="H157" s="25" t="str">
        <x:v>N</x:v>
      </x:c>
      <x:c r="I157" s="25" t="str">
        <x:v>N</x:v>
      </x:c>
      <x:c r="J157" s="25" t="str">
        <x:v>Y</x:v>
      </x:c>
      <x:c r="K157" s="25" t="str">
        <x:v>Y</x:v>
      </x:c>
      <x:c r="L157" s="25" t="str">
        <x:v>N</x:v>
      </x:c>
      <x:c r="M157" s="25" t="str">
        <x:v>N</x:v>
      </x:c>
      <x:c r="N157" s="25" t="str">
        <x:v>N</x:v>
      </x:c>
      <x:c r="O157" s="25" t="str">
        <x:v>N</x:v>
      </x:c>
      <x:c r="P157" s="25" t="str">
        <x:v>Exact</x:v>
      </x:c>
      <x:c r="Q157" s="25" t="str">
        <x:v>Y</x:v>
      </x:c>
      <x:c r="R157" s="25" t="str">
        <x:v>N</x:v>
      </x:c>
      <x:c r="S157" s="25" t="str">
        <x:v>N</x:v>
      </x:c>
      <x:c r="T157" s="25" t="str">
        <x:v>Y</x:v>
      </x:c>
      <x:c r="U157" s="25" t="str">
        <x:v>Y</x:v>
      </x:c>
      <x:c r="V157" s="25" t="str">
        <x:v>Y</x:v>
      </x:c>
      <x:c r="W157" s="25" t="str">
        <x:v>N</x:v>
      </x:c>
      <x:c r="X157" s="25" t="str">
        <x:v>Y</x:v>
      </x:c>
      <x:c r="Y157" s="25" t="str">
        <x:v>N</x:v>
      </x:c>
      <x:c r="Z157" s="25" t="str">
        <x:v>N</x:v>
      </x:c>
      <x:c r="AA157" s="25" t="str">
        <x:v>N</x:v>
      </x:c>
      <x:c r="AB157" s="25" t="str">
        <x:v>N</x:v>
      </x:c>
      <x:c r="AC157" s="25" t="str">
        <x:v>N</x:v>
      </x:c>
      <x:c r="AD157" s="25" t="str">
        <x:v>Y</x:v>
      </x:c>
      <x:c r="AE157" s="25" t="str">
        <x:v>Y</x:v>
      </x:c>
      <x:c r="AF157" s="25" t="str">
        <x:v>Y</x:v>
      </x:c>
      <x:c r="AG157" s="25" t="str">
        <x:v>N/A</x:v>
      </x:c>
      <x:c r="AH157" s="25" t="str">
        <x:v>N/A</x:v>
      </x:c>
      <x:c r="AI157" s="25" t="str">
        <x:v>N/A</x:v>
      </x:c>
      <x:c r="AJ157" s="25" t="str">
        <x:v>N/A</x:v>
      </x:c>
      <x:c r="AK157" s="25" t="str">
        <x:v>N/A</x:v>
      </x:c>
      <x:c r="AL157" s="25" t="str">
        <x:v>N/A</x:v>
      </x:c>
      <x:c r="AM157" s="25" t="str">
        <x:v>N</x:v>
      </x:c>
      <x:c r="AN157" s="25" t="str">
        <x:v>Y</x:v>
      </x:c>
      <x:c r="AO157" s="25" t="str">
        <x:v>N</x:v>
      </x:c>
      <x:c r="AP157" s="25" t="str">
        <x:v>N</x:v>
      </x:c>
      <x:c r="AQ157" s="25" t="str">
        <x:v>N</x:v>
      </x:c>
      <x:c r="AR157" s="25" t="str">
        <x:v>N</x:v>
      </x:c>
      <x:c r="AS157" s="25" t="str">
        <x:v>Y</x:v>
      </x:c>
      <x:c r="AT157" s="25" t="str">
        <x:v>N</x:v>
      </x:c>
      <x:c r="AU157" s="25" t="str">
        <x:v>N</x:v>
      </x:c>
      <x:c r="AV157" s="25" t="str">
        <x:v>N</x:v>
      </x:c>
      <x:c r="AW157" s="25" t="str">
        <x:v>N</x:v>
      </x:c>
      <x:c r="AX157" s="25" t="str">
        <x:v>N/A</x:v>
      </x:c>
    </x:row>
    <x:row r="158">
      <x:c r="A158" s="24" t="str">
        <x:v>154</x:v>
      </x:c>
      <x:c r="B158" s="25" t="str">
        <x:v>Non-surgical</x:v>
      </x:c>
      <x:c r="C158" s="25" t="str">
        <x:v>wrinkles</x:v>
      </x:c>
      <x:c r="D158" s="25" t="str">
        <x:v>Y</x:v>
      </x:c>
      <x:c r="E158" s="25" t="str">
        <x:v>Y</x:v>
      </x:c>
      <x:c r="F158" s="25" t="str">
        <x:v>Y</x:v>
      </x:c>
      <x:c r="G158" s="25" t="str">
        <x:v>N</x:v>
      </x:c>
      <x:c r="H158" s="25" t="str">
        <x:v>N</x:v>
      </x:c>
      <x:c r="I158" s="25" t="str">
        <x:v>Y</x:v>
      </x:c>
      <x:c r="J158" s="25" t="str">
        <x:v>Y</x:v>
      </x:c>
      <x:c r="K158" s="25" t="str">
        <x:v>N</x:v>
      </x:c>
      <x:c r="L158" s="25" t="str">
        <x:v>N</x:v>
      </x:c>
      <x:c r="M158" s="25" t="str">
        <x:v>N</x:v>
      </x:c>
      <x:c r="N158" s="25" t="str">
        <x:v>N</x:v>
      </x:c>
      <x:c r="O158" s="25" t="str">
        <x:v>Y</x:v>
      </x:c>
      <x:c r="P158" s="25" t="str">
        <x:v>Exact</x:v>
      </x:c>
      <x:c r="Q158" s="25" t="str">
        <x:v>N</x:v>
      </x:c>
      <x:c r="R158" s="25" t="str">
        <x:v>Y</x:v>
      </x:c>
      <x:c r="S158" s="25" t="str">
        <x:v>Y</x:v>
      </x:c>
      <x:c r="T158" s="25" t="str">
        <x:v>N</x:v>
      </x:c>
      <x:c r="U158" s="25" t="str">
        <x:v>Y</x:v>
      </x:c>
      <x:c r="V158" s="25" t="str">
        <x:v>Y</x:v>
      </x:c>
      <x:c r="W158" s="25" t="str">
        <x:v>N</x:v>
      </x:c>
      <x:c r="X158" s="25" t="str">
        <x:v>N</x:v>
      </x:c>
      <x:c r="Y158" s="25" t="str">
        <x:v>N</x:v>
      </x:c>
      <x:c r="Z158" s="25" t="str">
        <x:v>N</x:v>
      </x:c>
      <x:c r="AA158" s="25" t="str">
        <x:v>N</x:v>
      </x:c>
      <x:c r="AB158" s="25" t="str">
        <x:v>N</x:v>
      </x:c>
      <x:c r="AC158" s="25" t="str">
        <x:v>N</x:v>
      </x:c>
      <x:c r="AD158" s="25" t="str">
        <x:v>N</x:v>
      </x:c>
      <x:c r="AE158" s="25" t="str">
        <x:v>Y</x:v>
      </x:c>
      <x:c r="AF158" s="25" t="str">
        <x:v>Y</x:v>
      </x:c>
      <x:c r="AG158" s="25" t="str">
        <x:v>N/A</x:v>
      </x:c>
      <x:c r="AH158" s="25" t="str">
        <x:v>N/A</x:v>
      </x:c>
      <x:c r="AI158" s="25" t="str">
        <x:v>N/A</x:v>
      </x:c>
      <x:c r="AJ158" s="25" t="str">
        <x:v>N/A</x:v>
      </x:c>
      <x:c r="AK158" s="25" t="str">
        <x:v>N/A</x:v>
      </x:c>
      <x:c r="AL158" s="25" t="str">
        <x:v>N/A</x:v>
      </x:c>
      <x:c r="AM158" s="25" t="str">
        <x:v>N</x:v>
      </x:c>
      <x:c r="AN158" s="25" t="str">
        <x:v>Y</x:v>
      </x:c>
      <x:c r="AO158" s="25" t="str">
        <x:v>Y</x:v>
      </x:c>
      <x:c r="AP158" s="25" t="str">
        <x:v>N</x:v>
      </x:c>
      <x:c r="AQ158" s="25" t="str">
        <x:v>N</x:v>
      </x:c>
      <x:c r="AR158" s="25" t="str">
        <x:v>N</x:v>
      </x:c>
      <x:c r="AS158" s="25" t="str">
        <x:v>Y</x:v>
      </x:c>
      <x:c r="AT158" s="25" t="str">
        <x:v>Y</x:v>
      </x:c>
      <x:c r="AU158" s="25" t="str">
        <x:v>N</x:v>
      </x:c>
      <x:c r="AV158" s="25" t="str">
        <x:v>N</x:v>
      </x:c>
      <x:c r="AW158" s="25" t="str">
        <x:v>N</x:v>
      </x:c>
      <x:c r="AX158" s="25" t="str">
        <x:v>N/A</x:v>
      </x:c>
    </x:row>
    <x:row r="159">
      <x:c r="A159" s="24" t="str">
        <x:v>155</x:v>
      </x:c>
      <x:c r="B159" s="25" t="str">
        <x:v>Non-surgical</x:v>
      </x:c>
      <x:c r="C159" s="25" t="str">
        <x:v>facial ageing</x:v>
      </x:c>
      <x:c r="D159" s="25" t="str">
        <x:v>Y</x:v>
      </x:c>
      <x:c r="E159" s="25" t="str">
        <x:v>N</x:v>
      </x:c>
      <x:c r="F159" s="25" t="str">
        <x:v>Y</x:v>
      </x:c>
      <x:c r="G159" s="25" t="str">
        <x:v>N</x:v>
      </x:c>
      <x:c r="H159" s="25" t="str">
        <x:v>N</x:v>
      </x:c>
      <x:c r="I159" s="25" t="str">
        <x:v>Y</x:v>
      </x:c>
      <x:c r="J159" s="25" t="str">
        <x:v>Y</x:v>
      </x:c>
      <x:c r="K159" s="25" t="str">
        <x:v>N</x:v>
      </x:c>
      <x:c r="L159" s="25" t="str">
        <x:v>N</x:v>
      </x:c>
      <x:c r="M159" s="25" t="str">
        <x:v>N</x:v>
      </x:c>
      <x:c r="N159" s="25" t="str">
        <x:v>N</x:v>
      </x:c>
      <x:c r="O159" s="25" t="str">
        <x:v>N</x:v>
      </x:c>
      <x:c r="P159" s="25" t="str">
        <x:v>Exact</x:v>
      </x:c>
      <x:c r="Q159" s="25" t="str">
        <x:v>Y</x:v>
      </x:c>
      <x:c r="R159" s="25" t="str">
        <x:v>N</x:v>
      </x:c>
      <x:c r="S159" s="25" t="str">
        <x:v>N</x:v>
      </x:c>
      <x:c r="T159" s="25" t="str">
        <x:v>N</x:v>
      </x:c>
      <x:c r="U159" s="25" t="str">
        <x:v>Y</x:v>
      </x:c>
      <x:c r="V159" s="25" t="str">
        <x:v>Y</x:v>
      </x:c>
      <x:c r="W159" s="25" t="str">
        <x:v>N</x:v>
      </x:c>
      <x:c r="X159" s="25" t="str">
        <x:v>Y</x:v>
      </x:c>
      <x:c r="Y159" s="25" t="str">
        <x:v>N</x:v>
      </x:c>
      <x:c r="Z159" s="25" t="str">
        <x:v>N</x:v>
      </x:c>
      <x:c r="AA159" s="25" t="str">
        <x:v>N</x:v>
      </x:c>
      <x:c r="AB159" s="25" t="str">
        <x:v>N</x:v>
      </x:c>
      <x:c r="AC159" s="25" t="str">
        <x:v>Y</x:v>
      </x:c>
      <x:c r="AD159" s="25" t="str">
        <x:v>Y</x:v>
      </x:c>
      <x:c r="AE159" s="25" t="str">
        <x:v>N</x:v>
      </x:c>
      <x:c r="AF159" s="25" t="str">
        <x:v>Y</x:v>
      </x:c>
      <x:c r="AG159" s="25" t="str">
        <x:v>N/A</x:v>
      </x:c>
      <x:c r="AH159" s="25" t="str">
        <x:v>N/A</x:v>
      </x:c>
      <x:c r="AI159" s="25" t="str">
        <x:v>N/A</x:v>
      </x:c>
      <x:c r="AJ159" s="25" t="str">
        <x:v>N/A</x:v>
      </x:c>
      <x:c r="AK159" s="25" t="str">
        <x:v>N/A</x:v>
      </x:c>
      <x:c r="AL159" s="25" t="str">
        <x:v>N/A</x:v>
      </x:c>
      <x:c r="AM159" s="25" t="str">
        <x:v>N</x:v>
      </x:c>
      <x:c r="AN159" s="25" t="str">
        <x:v>Y</x:v>
      </x:c>
      <x:c r="AO159" s="25" t="str">
        <x:v>N</x:v>
      </x:c>
      <x:c r="AP159" s="25" t="str">
        <x:v>N</x:v>
      </x:c>
      <x:c r="AQ159" s="25" t="str">
        <x:v>Y</x:v>
      </x:c>
      <x:c r="AR159" s="25" t="str">
        <x:v>N</x:v>
      </x:c>
      <x:c r="AS159" s="25" t="str">
        <x:v>Y</x:v>
      </x:c>
      <x:c r="AT159" s="25" t="str">
        <x:v>N</x:v>
      </x:c>
      <x:c r="AU159" s="25" t="str">
        <x:v>N</x:v>
      </x:c>
      <x:c r="AV159" s="25" t="str">
        <x:v>N</x:v>
      </x:c>
      <x:c r="AW159" s="25" t="str">
        <x:v>N</x:v>
      </x:c>
      <x:c r="AX159" s="25" t="str">
        <x:v>N/A</x:v>
      </x:c>
    </x:row>
    <x:row r="160">
      <x:c r="A160" s="24" t="str">
        <x:v>156</x:v>
      </x:c>
      <x:c r="B160" s="25" t="str">
        <x:v>Non-surgical</x:v>
      </x:c>
      <x:c r="C160" s="25" t="str">
        <x:v>facial ageing</x:v>
      </x:c>
      <x:c r="D160" s="25" t="str">
        <x:v>N</x:v>
      </x:c>
      <x:c r="E160" s="25" t="str">
        <x:v>Y</x:v>
      </x:c>
      <x:c r="F160" s="25" t="str">
        <x:v>N</x:v>
      </x:c>
      <x:c r="G160" s="25" t="str">
        <x:v>N</x:v>
      </x:c>
      <x:c r="H160" s="25" t="str">
        <x:v>N</x:v>
      </x:c>
      <x:c r="I160" s="25" t="str">
        <x:v>Y</x:v>
      </x:c>
      <x:c r="J160" s="25" t="str">
        <x:v>Y</x:v>
      </x:c>
      <x:c r="K160" s="25" t="str">
        <x:v>N</x:v>
      </x:c>
      <x:c r="L160" s="25" t="str">
        <x:v>N</x:v>
      </x:c>
      <x:c r="M160" s="25" t="str">
        <x:v>N</x:v>
      </x:c>
      <x:c r="N160" s="25" t="str">
        <x:v>N</x:v>
      </x:c>
      <x:c r="O160" s="25" t="str">
        <x:v>N</x:v>
      </x:c>
      <x:c r="P160" s="25" t="str">
        <x:v>N/A</x:v>
      </x:c>
      <x:c r="Q160" s="25" t="str">
        <x:v>N</x:v>
      </x:c>
      <x:c r="R160" s="25" t="str">
        <x:v>N</x:v>
      </x:c>
      <x:c r="S160" s="25" t="str">
        <x:v>N</x:v>
      </x:c>
      <x:c r="T160" s="25" t="str">
        <x:v>Y</x:v>
      </x:c>
      <x:c r="U160" s="25" t="str">
        <x:v>Y</x:v>
      </x:c>
      <x:c r="V160" s="25" t="str">
        <x:v>N</x:v>
      </x:c>
      <x:c r="W160" s="25" t="str">
        <x:v>N</x:v>
      </x:c>
      <x:c r="X160" s="25" t="str">
        <x:v>N</x:v>
      </x:c>
      <x:c r="Y160" s="25" t="str">
        <x:v>N</x:v>
      </x:c>
      <x:c r="Z160" s="25" t="str">
        <x:v>N</x:v>
      </x:c>
      <x:c r="AA160" s="25" t="str">
        <x:v>N</x:v>
      </x:c>
      <x:c r="AB160" s="25" t="str">
        <x:v>N</x:v>
      </x:c>
      <x:c r="AC160" s="25" t="str">
        <x:v>Y</x:v>
      </x:c>
      <x:c r="AD160" s="25" t="str">
        <x:v>N</x:v>
      </x:c>
      <x:c r="AE160" s="25" t="str">
        <x:v>Y</x:v>
      </x:c>
      <x:c r="AF160" s="25" t="str">
        <x:v>N</x:v>
      </x:c>
      <x:c r="AG160" s="25" t="str">
        <x:v>N/A</x:v>
      </x:c>
      <x:c r="AH160" s="25" t="str">
        <x:v>N/A</x:v>
      </x:c>
      <x:c r="AI160" s="25" t="str">
        <x:v>N/A</x:v>
      </x:c>
      <x:c r="AJ160" s="25" t="str">
        <x:v>N/A</x:v>
      </x:c>
      <x:c r="AK160" s="25" t="str">
        <x:v>N/A</x:v>
      </x:c>
      <x:c r="AL160" s="25" t="str">
        <x:v>N/A</x:v>
      </x:c>
      <x:c r="AM160" s="25" t="str">
        <x:v>N</x:v>
      </x:c>
      <x:c r="AN160" s="25" t="str">
        <x:v>N</x:v>
      </x:c>
      <x:c r="AO160" s="25" t="str">
        <x:v>Y</x:v>
      </x:c>
      <x:c r="AP160" s="25" t="str">
        <x:v>N</x:v>
      </x:c>
      <x:c r="AQ160" s="25" t="str">
        <x:v>Y</x:v>
      </x:c>
      <x:c r="AR160" s="25" t="str">
        <x:v>N</x:v>
      </x:c>
      <x:c r="AS160" s="25" t="str">
        <x:v>N</x:v>
      </x:c>
      <x:c r="AT160" s="25" t="str">
        <x:v>N</x:v>
      </x:c>
      <x:c r="AU160" s="25" t="str">
        <x:v>N</x:v>
      </x:c>
      <x:c r="AV160" s="25" t="str">
        <x:v>N</x:v>
      </x:c>
      <x:c r="AW160" s="25" t="str">
        <x:v>N</x:v>
      </x:c>
      <x:c r="AX160" s="25" t="str">
        <x:v>N/A</x:v>
      </x:c>
    </x:row>
    <x:row r="161">
      <x:c r="A161" s="24" t="str">
        <x:v>157</x:v>
      </x:c>
      <x:c r="B161" s="25" t="str">
        <x:v>Surgical</x:v>
      </x:c>
      <x:c r="C161" s="25" t="str">
        <x:v>localised fat</x:v>
      </x:c>
      <x:c r="D161" s="25" t="str">
        <x:v>Y</x:v>
      </x:c>
      <x:c r="E161" s="25" t="str">
        <x:v>N</x:v>
      </x:c>
      <x:c r="F161" s="25" t="str">
        <x:v>Y</x:v>
      </x:c>
      <x:c r="G161" s="25" t="str">
        <x:v>N</x:v>
      </x:c>
      <x:c r="H161" s="25" t="str">
        <x:v>N</x:v>
      </x:c>
      <x:c r="I161" s="25" t="str">
        <x:v>Y</x:v>
      </x:c>
      <x:c r="J161" s="25" t="str">
        <x:v>Y</x:v>
      </x:c>
      <x:c r="K161" s="25" t="str">
        <x:v>Y</x:v>
      </x:c>
      <x:c r="L161" s="25" t="str">
        <x:v>Y</x:v>
      </x:c>
      <x:c r="M161" s="25" t="str">
        <x:v>N</x:v>
      </x:c>
      <x:c r="N161" s="25" t="str">
        <x:v>N</x:v>
      </x:c>
      <x:c r="O161" s="25" t="str">
        <x:v>N</x:v>
      </x:c>
      <x:c r="P161" s="25" t="str">
        <x:v>N/A</x:v>
      </x:c>
      <x:c r="Q161" s="25" t="str">
        <x:v>N</x:v>
      </x:c>
      <x:c r="R161" s="25" t="str">
        <x:v>N</x:v>
      </x:c>
      <x:c r="S161" s="25" t="str">
        <x:v>N</x:v>
      </x:c>
      <x:c r="T161" s="25" t="str">
        <x:v>N</x:v>
      </x:c>
      <x:c r="U161" s="25" t="str">
        <x:v>Y</x:v>
      </x:c>
      <x:c r="V161" s="25" t="str">
        <x:v>Y</x:v>
      </x:c>
      <x:c r="W161" s="25" t="str">
        <x:v>N</x:v>
      </x:c>
      <x:c r="X161" s="25" t="str">
        <x:v>Y</x:v>
      </x:c>
      <x:c r="Y161" s="25" t="str">
        <x:v>N</x:v>
      </x:c>
      <x:c r="Z161" s="25" t="str">
        <x:v>N</x:v>
      </x:c>
      <x:c r="AA161" s="25" t="str">
        <x:v>N</x:v>
      </x:c>
      <x:c r="AB161" s="25" t="str">
        <x:v>Y</x:v>
      </x:c>
      <x:c r="AC161" s="25" t="str">
        <x:v>N</x:v>
      </x:c>
      <x:c r="AD161" s="25" t="str">
        <x:v>Y</x:v>
      </x:c>
      <x:c r="AE161" s="25" t="str">
        <x:v>Y</x:v>
      </x:c>
      <x:c r="AF161" s="25" t="str">
        <x:v>Y</x:v>
      </x:c>
      <x:c r="AG161" s="25" t="str">
        <x:v>N/A</x:v>
      </x:c>
      <x:c r="AH161" s="25" t="str">
        <x:v>N/A</x:v>
      </x:c>
      <x:c r="AI161" s="25" t="str">
        <x:v>N/A</x:v>
      </x:c>
      <x:c r="AJ161" s="25" t="str">
        <x:v>N/A</x:v>
      </x:c>
      <x:c r="AK161" s="25" t="str">
        <x:v>N</x:v>
      </x:c>
      <x:c r="AL161" s="25" t="str">
        <x:v>N/A</x:v>
      </x:c>
      <x:c r="AM161" s="25" t="str">
        <x:v>N</x:v>
      </x:c>
      <x:c r="AN161" s="25" t="str">
        <x:v>N</x:v>
      </x:c>
      <x:c r="AO161" s="25" t="str">
        <x:v>Y</x:v>
      </x:c>
      <x:c r="AP161" s="25" t="str">
        <x:v>N</x:v>
      </x:c>
      <x:c r="AQ161" s="25" t="str">
        <x:v>N</x:v>
      </x:c>
      <x:c r="AR161" s="25" t="str">
        <x:v>N</x:v>
      </x:c>
      <x:c r="AS161" s="25" t="str">
        <x:v>N</x:v>
      </x:c>
      <x:c r="AT161" s="25" t="str">
        <x:v>Y</x:v>
      </x:c>
      <x:c r="AU161" s="25" t="str">
        <x:v>N</x:v>
      </x:c>
      <x:c r="AV161" s="25" t="str">
        <x:v>Y</x:v>
      </x:c>
      <x:c r="AW161" s="25" t="str">
        <x:v>N</x:v>
      </x:c>
      <x:c r="AX161" s="25" t="str">
        <x:v>N/A</x:v>
      </x:c>
    </x:row>
    <x:row r="162">
      <x:c r="A162" s="24" t="str">
        <x:v>158</x:v>
      </x:c>
      <x:c r="B162" s="25" t="str">
        <x:v>Non-surgical</x:v>
      </x:c>
      <x:c r="C162" s="25" t="str">
        <x:v>wrinkles</x:v>
      </x:c>
      <x:c r="D162" s="25" t="str">
        <x:v>Y</x:v>
      </x:c>
      <x:c r="E162" s="25" t="str">
        <x:v>Y</x:v>
      </x:c>
      <x:c r="F162" s="25" t="str">
        <x:v>Y</x:v>
      </x:c>
      <x:c r="G162" s="25" t="str">
        <x:v>Y</x:v>
      </x:c>
      <x:c r="H162" s="25" t="str">
        <x:v>N</x:v>
      </x:c>
      <x:c r="I162" s="25" t="str">
        <x:v>N</x:v>
      </x:c>
      <x:c r="J162" s="25" t="str">
        <x:v>N</x:v>
      </x:c>
      <x:c r="K162" s="25" t="str">
        <x:v>N</x:v>
      </x:c>
      <x:c r="L162" s="25" t="str">
        <x:v>N</x:v>
      </x:c>
      <x:c r="M162" s="25" t="str">
        <x:v>N</x:v>
      </x:c>
      <x:c r="N162" s="25" t="str">
        <x:v>N</x:v>
      </x:c>
      <x:c r="O162" s="25" t="str">
        <x:v>Y</x:v>
      </x:c>
      <x:c r="P162" s="25" t="str">
        <x:v>Exact</x:v>
      </x:c>
      <x:c r="Q162" s="25" t="str">
        <x:v>N</x:v>
      </x:c>
      <x:c r="R162" s="25" t="str">
        <x:v>N</x:v>
      </x:c>
      <x:c r="S162" s="25" t="str">
        <x:v>N</x:v>
      </x:c>
      <x:c r="T162" s="25" t="str">
        <x:v>Y</x:v>
      </x:c>
      <x:c r="U162" s="25" t="str">
        <x:v>Y</x:v>
      </x:c>
      <x:c r="V162" s="25" t="str">
        <x:v>N</x:v>
      </x:c>
      <x:c r="W162" s="25" t="str">
        <x:v>N</x:v>
      </x:c>
      <x:c r="X162" s="25" t="str">
        <x:v>Y</x:v>
      </x:c>
      <x:c r="Y162" s="25" t="str">
        <x:v>N</x:v>
      </x:c>
      <x:c r="Z162" s="25" t="str">
        <x:v>N</x:v>
      </x:c>
      <x:c r="AA162" s="25" t="str">
        <x:v>N</x:v>
      </x:c>
      <x:c r="AB162" s="25" t="str">
        <x:v>N</x:v>
      </x:c>
      <x:c r="AC162" s="25" t="str">
        <x:v>Y</x:v>
      </x:c>
      <x:c r="AD162" s="25" t="str">
        <x:v>Y</x:v>
      </x:c>
      <x:c r="AE162" s="25" t="str">
        <x:v>N</x:v>
      </x:c>
      <x:c r="AF162" s="25" t="str">
        <x:v>Y</x:v>
      </x:c>
      <x:c r="AG162" s="25" t="str">
        <x:v>N/A</x:v>
      </x:c>
      <x:c r="AH162" s="25" t="str">
        <x:v>N/A</x:v>
      </x:c>
      <x:c r="AI162" s="25" t="str">
        <x:v>N/A</x:v>
      </x:c>
      <x:c r="AJ162" s="25" t="str">
        <x:v>N/A</x:v>
      </x:c>
      <x:c r="AK162" s="25" t="str">
        <x:v>N/A</x:v>
      </x:c>
      <x:c r="AL162" s="25" t="str">
        <x:v>N/A</x:v>
      </x:c>
      <x:c r="AM162" s="25" t="str">
        <x:v>N</x:v>
      </x:c>
      <x:c r="AN162" s="25" t="str">
        <x:v>Y</x:v>
      </x:c>
      <x:c r="AO162" s="25" t="str">
        <x:v>N</x:v>
      </x:c>
      <x:c r="AP162" s="25" t="str">
        <x:v>N</x:v>
      </x:c>
      <x:c r="AQ162" s="25" t="str">
        <x:v>Y</x:v>
      </x:c>
      <x:c r="AR162" s="25" t="str">
        <x:v>N</x:v>
      </x:c>
      <x:c r="AS162" s="25" t="str">
        <x:v>Y</x:v>
      </x:c>
      <x:c r="AT162" s="25" t="str">
        <x:v>N</x:v>
      </x:c>
      <x:c r="AU162" s="25" t="str">
        <x:v>N</x:v>
      </x:c>
      <x:c r="AV162" s="25" t="str">
        <x:v>N</x:v>
      </x:c>
      <x:c r="AW162" s="25" t="str">
        <x:v>N</x:v>
      </x:c>
      <x:c r="AX162" s="25" t="str">
        <x:v>N/A</x:v>
      </x:c>
    </x:row>
    <x:row r="163">
      <x:c r="A163" s="24" t="str">
        <x:v>159</x:v>
      </x:c>
      <x:c r="B163" s="25" t="str">
        <x:v>Surgical</x:v>
      </x:c>
      <x:c r="C163" s="25" t="str">
        <x:v>blepharoplasty</x:v>
      </x:c>
      <x:c r="D163" s="25" t="str">
        <x:v>Y</x:v>
      </x:c>
      <x:c r="E163" s="25" t="str">
        <x:v>N</x:v>
      </x:c>
      <x:c r="F163" s="25" t="str">
        <x:v>Y</x:v>
      </x:c>
      <x:c r="G163" s="25" t="str">
        <x:v>N</x:v>
      </x:c>
      <x:c r="H163" s="25" t="str">
        <x:v>N</x:v>
      </x:c>
      <x:c r="I163" s="25" t="str">
        <x:v>N</x:v>
      </x:c>
      <x:c r="J163" s="25" t="str">
        <x:v>N</x:v>
      </x:c>
      <x:c r="K163" s="25" t="str">
        <x:v>N</x:v>
      </x:c>
      <x:c r="L163" s="25" t="str">
        <x:v>N</x:v>
      </x:c>
      <x:c r="M163" s="25" t="str">
        <x:v>N</x:v>
      </x:c>
      <x:c r="N163" s="25" t="str">
        <x:v>N</x:v>
      </x:c>
      <x:c r="O163" s="25" t="str">
        <x:v>N</x:v>
      </x:c>
      <x:c r="P163" s="25" t="str">
        <x:v>N/A</x:v>
      </x:c>
      <x:c r="Q163" s="25" t="str">
        <x:v>N</x:v>
      </x:c>
      <x:c r="R163" s="25" t="str">
        <x:v>N</x:v>
      </x:c>
      <x:c r="S163" s="25" t="str">
        <x:v>N</x:v>
      </x:c>
      <x:c r="T163" s="25" t="str">
        <x:v>N</x:v>
      </x:c>
      <x:c r="U163" s="25" t="str">
        <x:v>N</x:v>
      </x:c>
      <x:c r="V163" s="25" t="str">
        <x:v>N/A</x:v>
      </x:c>
      <x:c r="W163" s="25" t="str">
        <x:v>N</x:v>
      </x:c>
      <x:c r="X163" s="25" t="str">
        <x:v>N</x:v>
      </x:c>
      <x:c r="Y163" s="25" t="str">
        <x:v>N</x:v>
      </x:c>
      <x:c r="Z163" s="25" t="str">
        <x:v>N</x:v>
      </x:c>
      <x:c r="AA163" s="25" t="str">
        <x:v>N</x:v>
      </x:c>
      <x:c r="AB163" s="25" t="str">
        <x:v>N</x:v>
      </x:c>
      <x:c r="AC163" s="25" t="str">
        <x:v>N</x:v>
      </x:c>
      <x:c r="AD163" s="25" t="str">
        <x:v>Y</x:v>
      </x:c>
      <x:c r="AE163" s="25" t="str">
        <x:v>Y</x:v>
      </x:c>
      <x:c r="AF163" s="25" t="str">
        <x:v>Y</x:v>
      </x:c>
      <x:c r="AG163" s="25" t="str">
        <x:v>N/A</x:v>
      </x:c>
      <x:c r="AH163" s="25" t="str">
        <x:v>N/A</x:v>
      </x:c>
      <x:c r="AI163" s="25" t="str">
        <x:v>N/A</x:v>
      </x:c>
      <x:c r="AJ163" s="25" t="str">
        <x:v>N/A</x:v>
      </x:c>
      <x:c r="AK163" s="25" t="str">
        <x:v>N/A</x:v>
      </x:c>
      <x:c r="AL163" s="25" t="str">
        <x:v>N/A</x:v>
      </x:c>
      <x:c r="AM163" s="25" t="str">
        <x:v>N</x:v>
      </x:c>
      <x:c r="AN163" s="25" t="str">
        <x:v>N</x:v>
      </x:c>
      <x:c r="AO163" s="25" t="str">
        <x:v>Y</x:v>
      </x:c>
      <x:c r="AP163" s="25" t="str">
        <x:v>N</x:v>
      </x:c>
      <x:c r="AQ163" s="25" t="str">
        <x:v>N</x:v>
      </x:c>
      <x:c r="AR163" s="25" t="str">
        <x:v>Y</x:v>
      </x:c>
      <x:c r="AS163" s="25" t="str">
        <x:v>N</x:v>
      </x:c>
      <x:c r="AT163" s="25" t="str">
        <x:v>Y</x:v>
      </x:c>
      <x:c r="AU163" s="25" t="str">
        <x:v>N</x:v>
      </x:c>
      <x:c r="AV163" s="25" t="str">
        <x:v>N</x:v>
      </x:c>
      <x:c r="AW163" s="25" t="str">
        <x:v>N</x:v>
      </x:c>
      <x:c r="AX163" s="25" t="str">
        <x:v>N/A</x:v>
      </x:c>
    </x:row>
    <x:row r="164">
      <x:c r="A164" s="24" t="str">
        <x:v>160</x:v>
      </x:c>
      <x:c r="B164" s="25" t="str">
        <x:v>Non-surgical</x:v>
      </x:c>
      <x:c r="C164" s="25" t="str">
        <x:v>wrinkles</x:v>
      </x:c>
      <x:c r="D164" s="25" t="str">
        <x:v>Y</x:v>
      </x:c>
      <x:c r="E164" s="25" t="str">
        <x:v>Y</x:v>
      </x:c>
      <x:c r="F164" s="25" t="str">
        <x:v>Y</x:v>
      </x:c>
      <x:c r="G164" s="25" t="str">
        <x:v>N</x:v>
      </x:c>
      <x:c r="H164" s="25" t="str">
        <x:v>N</x:v>
      </x:c>
      <x:c r="I164" s="25" t="str">
        <x:v>Y</x:v>
      </x:c>
      <x:c r="J164" s="25" t="str">
        <x:v>Y</x:v>
      </x:c>
      <x:c r="K164" s="25" t="str">
        <x:v>Y</x:v>
      </x:c>
      <x:c r="L164" s="25" t="str">
        <x:v>Y</x:v>
      </x:c>
      <x:c r="M164" s="25" t="str">
        <x:v>Y</x:v>
      </x:c>
      <x:c r="N164" s="25" t="str">
        <x:v>Y</x:v>
      </x:c>
      <x:c r="O164" s="25" t="str">
        <x:v>N</x:v>
      </x:c>
      <x:c r="P164" s="25" t="str">
        <x:v>N/A</x:v>
      </x:c>
      <x:c r="Q164" s="25" t="str">
        <x:v>N</x:v>
      </x:c>
      <x:c r="R164" s="25" t="str">
        <x:v>N</x:v>
      </x:c>
      <x:c r="S164" s="25" t="str">
        <x:v>N</x:v>
      </x:c>
      <x:c r="T164" s="25" t="str">
        <x:v>Y</x:v>
      </x:c>
      <x:c r="U164" s="25" t="str">
        <x:v>Y</x:v>
      </x:c>
      <x:c r="V164" s="25" t="str">
        <x:v>Y</x:v>
      </x:c>
      <x:c r="W164" s="25" t="str">
        <x:v>N</x:v>
      </x:c>
      <x:c r="X164" s="25" t="str">
        <x:v>Y</x:v>
      </x:c>
      <x:c r="Y164" s="25" t="str">
        <x:v>N</x:v>
      </x:c>
      <x:c r="Z164" s="25" t="str">
        <x:v>N</x:v>
      </x:c>
      <x:c r="AA164" s="25" t="str">
        <x:v>N</x:v>
      </x:c>
      <x:c r="AB164" s="25" t="str">
        <x:v>N</x:v>
      </x:c>
      <x:c r="AC164" s="25" t="str">
        <x:v>N</x:v>
      </x:c>
      <x:c r="AD164" s="25" t="str">
        <x:v>Y</x:v>
      </x:c>
      <x:c r="AE164" s="25" t="str">
        <x:v>Y</x:v>
      </x:c>
      <x:c r="AF164" s="25" t="str">
        <x:v>Y</x:v>
      </x:c>
      <x:c r="AG164" s="25" t="str">
        <x:v>N/A</x:v>
      </x:c>
      <x:c r="AH164" s="25" t="str">
        <x:v>N/A</x:v>
      </x:c>
      <x:c r="AI164" s="25" t="str">
        <x:v>N/A</x:v>
      </x:c>
      <x:c r="AJ164" s="25" t="str">
        <x:v>N/A</x:v>
      </x:c>
      <x:c r="AK164" s="25" t="str">
        <x:v>N/A</x:v>
      </x:c>
      <x:c r="AL164" s="25" t="str">
        <x:v>N/A</x:v>
      </x:c>
      <x:c r="AM164" s="25" t="str">
        <x:v>N</x:v>
      </x:c>
      <x:c r="AN164" s="25" t="str">
        <x:v>Y</x:v>
      </x:c>
      <x:c r="AO164" s="25" t="str">
        <x:v>N</x:v>
      </x:c>
      <x:c r="AP164" s="25" t="str">
        <x:v>N</x:v>
      </x:c>
      <x:c r="AQ164" s="25" t="str">
        <x:v>N</x:v>
      </x:c>
      <x:c r="AR164" s="25" t="str">
        <x:v>N</x:v>
      </x:c>
      <x:c r="AS164" s="25" t="str">
        <x:v>N</x:v>
      </x:c>
      <x:c r="AT164" s="25" t="str">
        <x:v>N</x:v>
      </x:c>
      <x:c r="AU164" s="25" t="str">
        <x:v>N</x:v>
      </x:c>
      <x:c r="AV164" s="25" t="str">
        <x:v>Y</x:v>
      </x:c>
      <x:c r="AW164" s="25" t="str">
        <x:v>N</x:v>
      </x:c>
      <x:c r="AX164" s="25" t="str">
        <x:v>N/A</x:v>
      </x:c>
    </x:row>
    <x:row r="165">
      <x:c r="A165" s="24" t="str">
        <x:v>161</x:v>
      </x:c>
      <x:c r="B165" s="25" t="str">
        <x:v>Non-surgical</x:v>
      </x:c>
      <x:c r="C165" s="25" t="str">
        <x:v>wrinkles</x:v>
      </x:c>
      <x:c r="D165" s="25" t="str">
        <x:v>Y</x:v>
      </x:c>
      <x:c r="E165" s="25" t="str">
        <x:v>Y</x:v>
      </x:c>
      <x:c r="F165" s="25" t="str">
        <x:v>Y</x:v>
      </x:c>
      <x:c r="G165" s="25" t="str">
        <x:v>N</x:v>
      </x:c>
      <x:c r="H165" s="25" t="str">
        <x:v>N</x:v>
      </x:c>
      <x:c r="I165" s="25" t="str">
        <x:v>Y</x:v>
      </x:c>
      <x:c r="J165" s="25" t="str">
        <x:v>Y</x:v>
      </x:c>
      <x:c r="K165" s="25" t="str">
        <x:v>Y</x:v>
      </x:c>
      <x:c r="L165" s="25" t="str">
        <x:v>Y</x:v>
      </x:c>
      <x:c r="M165" s="25" t="str">
        <x:v>Y</x:v>
      </x:c>
      <x:c r="N165" s="25" t="str">
        <x:v>Y</x:v>
      </x:c>
      <x:c r="O165" s="25" t="str">
        <x:v>Y</x:v>
      </x:c>
      <x:c r="P165" s="25" t="str">
        <x:v>Exact</x:v>
      </x:c>
      <x:c r="Q165" s="25" t="str">
        <x:v>N</x:v>
      </x:c>
      <x:c r="R165" s="25" t="str">
        <x:v>Y</x:v>
      </x:c>
      <x:c r="S165" s="25" t="str">
        <x:v>N</x:v>
      </x:c>
      <x:c r="T165" s="25" t="str">
        <x:v>Y</x:v>
      </x:c>
      <x:c r="U165" s="25" t="str">
        <x:v>Y</x:v>
      </x:c>
      <x:c r="V165" s="25" t="str">
        <x:v>Y</x:v>
      </x:c>
      <x:c r="W165" s="25" t="str">
        <x:v>N</x:v>
      </x:c>
      <x:c r="X165" s="25" t="str">
        <x:v>Y</x:v>
      </x:c>
      <x:c r="Y165" s="25" t="str">
        <x:v>N</x:v>
      </x:c>
      <x:c r="Z165" s="25" t="str">
        <x:v>N</x:v>
      </x:c>
      <x:c r="AA165" s="25" t="str">
        <x:v>N</x:v>
      </x:c>
      <x:c r="AB165" s="25" t="str">
        <x:v>N</x:v>
      </x:c>
      <x:c r="AC165" s="25" t="str">
        <x:v>Y</x:v>
      </x:c>
      <x:c r="AD165" s="25" t="str">
        <x:v>Y</x:v>
      </x:c>
      <x:c r="AE165" s="25" t="str">
        <x:v>Y</x:v>
      </x:c>
      <x:c r="AF165" s="25" t="str">
        <x:v>Y</x:v>
      </x:c>
      <x:c r="AG165" s="25" t="str">
        <x:v>N/A</x:v>
      </x:c>
      <x:c r="AH165" s="25" t="str">
        <x:v>N/A</x:v>
      </x:c>
      <x:c r="AI165" s="25" t="str">
        <x:v>N/A</x:v>
      </x:c>
      <x:c r="AJ165" s="25" t="str">
        <x:v>N/A</x:v>
      </x:c>
      <x:c r="AK165" s="25" t="str">
        <x:v>N/A</x:v>
      </x:c>
      <x:c r="AL165" s="25" t="str">
        <x:v>N/A</x:v>
      </x:c>
      <x:c r="AM165" s="25" t="str">
        <x:v>N</x:v>
      </x:c>
      <x:c r="AN165" s="25" t="str">
        <x:v>Y</x:v>
      </x:c>
      <x:c r="AO165" s="25" t="str">
        <x:v>N</x:v>
      </x:c>
      <x:c r="AP165" s="25" t="str">
        <x:v>N</x:v>
      </x:c>
      <x:c r="AQ165" s="25" t="str">
        <x:v>Y</x:v>
      </x:c>
      <x:c r="AR165" s="25" t="str">
        <x:v>Y</x:v>
      </x:c>
      <x:c r="AS165" s="25" t="str">
        <x:v>Y</x:v>
      </x:c>
      <x:c r="AT165" s="25" t="str">
        <x:v>Y</x:v>
      </x:c>
      <x:c r="AU165" s="25" t="str">
        <x:v>N</x:v>
      </x:c>
      <x:c r="AV165" s="25" t="str">
        <x:v>N</x:v>
      </x:c>
      <x:c r="AW165" s="25" t="str">
        <x:v>N</x:v>
      </x:c>
      <x:c r="AX165" s="25" t="str">
        <x:v>N/A</x:v>
      </x:c>
    </x:row>
    <x:row r="166">
      <x:c r="A166" s="24" t="str">
        <x:v>162</x:v>
      </x:c>
      <x:c r="B166" s="25" t="str">
        <x:v>Surgical</x:v>
      </x:c>
      <x:c r="C166" s="25" t="str">
        <x:v>blepharoplasty</x:v>
      </x:c>
      <x:c r="D166" s="25" t="str">
        <x:v>Y</x:v>
      </x:c>
      <x:c r="E166" s="25" t="str">
        <x:v>Y</x:v>
      </x:c>
      <x:c r="F166" s="25" t="str">
        <x:v>Y</x:v>
      </x:c>
      <x:c r="G166" s="25" t="str">
        <x:v>Y</x:v>
      </x:c>
      <x:c r="H166" s="25" t="str">
        <x:v>Y</x:v>
      </x:c>
      <x:c r="I166" s="25" t="str">
        <x:v>Y</x:v>
      </x:c>
      <x:c r="J166" s="25" t="str">
        <x:v>Y</x:v>
      </x:c>
      <x:c r="K166" s="25" t="str">
        <x:v>Y</x:v>
      </x:c>
      <x:c r="L166" s="25" t="str">
        <x:v>Y</x:v>
      </x:c>
      <x:c r="M166" s="25" t="str">
        <x:v>Y</x:v>
      </x:c>
      <x:c r="N166" s="25" t="str">
        <x:v>Y</x:v>
      </x:c>
      <x:c r="O166" s="25" t="str">
        <x:v>N</x:v>
      </x:c>
      <x:c r="P166" s="25" t="str">
        <x:v>N/A</x:v>
      </x:c>
      <x:c r="Q166" s="25" t="str">
        <x:v>N</x:v>
      </x:c>
      <x:c r="R166" s="25" t="str">
        <x:v>Y</x:v>
      </x:c>
      <x:c r="S166" s="25" t="str">
        <x:v>Y</x:v>
      </x:c>
      <x:c r="T166" s="25" t="str">
        <x:v>N</x:v>
      </x:c>
      <x:c r="U166" s="25" t="str">
        <x:v>Y</x:v>
      </x:c>
      <x:c r="V166" s="25" t="str">
        <x:v>Y</x:v>
      </x:c>
      <x:c r="W166" s="25" t="str">
        <x:v>Y</x:v>
      </x:c>
      <x:c r="X166" s="25" t="str">
        <x:v>Y</x:v>
      </x:c>
      <x:c r="Y166" s="25" t="str">
        <x:v>N</x:v>
      </x:c>
      <x:c r="Z166" s="25" t="str">
        <x:v>N</x:v>
      </x:c>
      <x:c r="AA166" s="25" t="str">
        <x:v>Y</x:v>
      </x:c>
      <x:c r="AB166" s="25" t="str">
        <x:v>N</x:v>
      </x:c>
      <x:c r="AC166" s="25" t="str">
        <x:v>Y</x:v>
      </x:c>
      <x:c r="AD166" s="25" t="str">
        <x:v>Y</x:v>
      </x:c>
      <x:c r="AE166" s="25" t="str">
        <x:v>Y</x:v>
      </x:c>
      <x:c r="AF166" s="25" t="str">
        <x:v>Y</x:v>
      </x:c>
      <x:c r="AG166" s="25" t="str">
        <x:v>N/A</x:v>
      </x:c>
      <x:c r="AH166" s="25" t="str">
        <x:v>N/A</x:v>
      </x:c>
      <x:c r="AI166" s="25" t="str">
        <x:v>N/A</x:v>
      </x:c>
      <x:c r="AJ166" s="25" t="str">
        <x:v>N/A</x:v>
      </x:c>
      <x:c r="AK166" s="25" t="str">
        <x:v>N/A</x:v>
      </x:c>
      <x:c r="AL166" s="25" t="str">
        <x:v>N/A</x:v>
      </x:c>
      <x:c r="AM166" s="25" t="str">
        <x:v>N</x:v>
      </x:c>
      <x:c r="AN166" s="25" t="str">
        <x:v>N</x:v>
      </x:c>
      <x:c r="AO166" s="25" t="str">
        <x:v>Y</x:v>
      </x:c>
      <x:c r="AP166" s="25" t="str">
        <x:v>N</x:v>
      </x:c>
      <x:c r="AQ166" s="25" t="str">
        <x:v>Y</x:v>
      </x:c>
      <x:c r="AR166" s="25" t="str">
        <x:v>Y</x:v>
      </x:c>
      <x:c r="AS166" s="25" t="str">
        <x:v>N</x:v>
      </x:c>
      <x:c r="AT166" s="25" t="str">
        <x:v>Y</x:v>
      </x:c>
      <x:c r="AU166" s="25" t="str">
        <x:v>N</x:v>
      </x:c>
      <x:c r="AV166" s="25" t="str">
        <x:v>N</x:v>
      </x:c>
      <x:c r="AW166" s="25" t="str">
        <x:v>Y</x:v>
      </x:c>
      <x:c r="AX166" s="25" t="str">
        <x:v>N/A</x:v>
      </x:c>
    </x:row>
    <x:row r="167">
      <x:c r="A167" s="24" t="str">
        <x:v>163</x:v>
      </x:c>
      <x:c r="B167" s="25" t="str">
        <x:v>Non-surgical</x:v>
      </x:c>
      <x:c r="C167" s="25" t="str">
        <x:v>facial ageing</x:v>
      </x:c>
      <x:c r="D167" s="25" t="str">
        <x:v>Y</x:v>
      </x:c>
      <x:c r="E167" s="25" t="str">
        <x:v>Y</x:v>
      </x:c>
      <x:c r="F167" s="25" t="str">
        <x:v>Y</x:v>
      </x:c>
      <x:c r="G167" s="25" t="str">
        <x:v>Y</x:v>
      </x:c>
      <x:c r="H167" s="25" t="str">
        <x:v>N</x:v>
      </x:c>
      <x:c r="I167" s="25" t="str">
        <x:v>N</x:v>
      </x:c>
      <x:c r="J167" s="25" t="str">
        <x:v>Y</x:v>
      </x:c>
      <x:c r="K167" s="25" t="str">
        <x:v>Y</x:v>
      </x:c>
      <x:c r="L167" s="25" t="str">
        <x:v>N</x:v>
      </x:c>
      <x:c r="M167" s="25" t="str">
        <x:v>N</x:v>
      </x:c>
      <x:c r="N167" s="25" t="str">
        <x:v>N</x:v>
      </x:c>
      <x:c r="O167" s="25" t="str">
        <x:v>Y</x:v>
      </x:c>
      <x:c r="P167" s="25" t="str">
        <x:v>Exact</x:v>
      </x:c>
      <x:c r="Q167" s="25" t="str">
        <x:v>N</x:v>
      </x:c>
      <x:c r="R167" s="25" t="str">
        <x:v>N</x:v>
      </x:c>
      <x:c r="S167" s="25" t="str">
        <x:v>N</x:v>
      </x:c>
      <x:c r="T167" s="25" t="str">
        <x:v>N</x:v>
      </x:c>
      <x:c r="U167" s="25" t="str">
        <x:v>Y</x:v>
      </x:c>
      <x:c r="V167" s="25" t="str">
        <x:v>Y</x:v>
      </x:c>
      <x:c r="W167" s="25" t="str">
        <x:v>Y</x:v>
      </x:c>
      <x:c r="X167" s="25" t="str">
        <x:v>Y</x:v>
      </x:c>
      <x:c r="Y167" s="25" t="str">
        <x:v>Y</x:v>
      </x:c>
      <x:c r="Z167" s="25" t="str">
        <x:v>N</x:v>
      </x:c>
      <x:c r="AA167" s="25" t="str">
        <x:v>N</x:v>
      </x:c>
      <x:c r="AB167" s="25" t="str">
        <x:v>N</x:v>
      </x:c>
      <x:c r="AC167" s="25" t="str">
        <x:v>Y</x:v>
      </x:c>
      <x:c r="AD167" s="25" t="str">
        <x:v>Y</x:v>
      </x:c>
      <x:c r="AE167" s="25" t="str">
        <x:v>Y</x:v>
      </x:c>
      <x:c r="AF167" s="25" t="str">
        <x:v>Y</x:v>
      </x:c>
      <x:c r="AG167" s="25" t="str">
        <x:v>N/A</x:v>
      </x:c>
      <x:c r="AH167" s="25" t="str">
        <x:v>N/A</x:v>
      </x:c>
      <x:c r="AI167" s="25" t="str">
        <x:v>N/A</x:v>
      </x:c>
      <x:c r="AJ167" s="25" t="str">
        <x:v>N/A</x:v>
      </x:c>
      <x:c r="AK167" s="25" t="str">
        <x:v>N/A</x:v>
      </x:c>
      <x:c r="AL167" s="25" t="str">
        <x:v>N/A</x:v>
      </x:c>
      <x:c r="AM167" s="25" t="str">
        <x:v>N</x:v>
      </x:c>
      <x:c r="AN167" s="25" t="str">
        <x:v>Y</x:v>
      </x:c>
      <x:c r="AO167" s="25" t="str">
        <x:v>N</x:v>
      </x:c>
      <x:c r="AP167" s="25" t="str">
        <x:v>N</x:v>
      </x:c>
      <x:c r="AQ167" s="25" t="str">
        <x:v>N</x:v>
      </x:c>
      <x:c r="AR167" s="25" t="str">
        <x:v>N</x:v>
      </x:c>
      <x:c r="AS167" s="25" t="str">
        <x:v>Y</x:v>
      </x:c>
      <x:c r="AT167" s="25" t="str">
        <x:v>N</x:v>
      </x:c>
      <x:c r="AU167" s="25" t="str">
        <x:v>N</x:v>
      </x:c>
      <x:c r="AV167" s="25" t="str">
        <x:v>Y</x:v>
      </x:c>
      <x:c r="AW167" s="25" t="str">
        <x:v>N</x:v>
      </x:c>
      <x:c r="AX167" s="25" t="str">
        <x:v>N/A</x:v>
      </x:c>
    </x:row>
    <x:row r="168">
      <x:c r="A168" s="24" t="str">
        <x:v>164</x:v>
      </x:c>
      <x:c r="B168" s="25" t="str">
        <x:v>Non-surgical</x:v>
      </x:c>
      <x:c r="C168" s="25" t="str">
        <x:v>wrinkles</x:v>
      </x:c>
      <x:c r="D168" s="25" t="str">
        <x:v>Y</x:v>
      </x:c>
      <x:c r="E168" s="25" t="str">
        <x:v>Y</x:v>
      </x:c>
      <x:c r="F168" s="25" t="str">
        <x:v>Y</x:v>
      </x:c>
      <x:c r="G168" s="25" t="str">
        <x:v>N</x:v>
      </x:c>
      <x:c r="H168" s="25" t="str">
        <x:v>N</x:v>
      </x:c>
      <x:c r="I168" s="25" t="str">
        <x:v>N</x:v>
      </x:c>
      <x:c r="J168" s="25" t="str">
        <x:v>Y</x:v>
      </x:c>
      <x:c r="K168" s="25" t="str">
        <x:v>N</x:v>
      </x:c>
      <x:c r="L168" s="25" t="str">
        <x:v>N</x:v>
      </x:c>
      <x:c r="M168" s="25" t="str">
        <x:v>N</x:v>
      </x:c>
      <x:c r="N168" s="25" t="str">
        <x:v>N</x:v>
      </x:c>
      <x:c r="O168" s="25" t="str">
        <x:v>N</x:v>
      </x:c>
      <x:c r="P168" s="25" t="str">
        <x:v>Exact</x:v>
      </x:c>
      <x:c r="Q168" s="25" t="str">
        <x:v>Y</x:v>
      </x:c>
      <x:c r="R168" s="25" t="str">
        <x:v>Y</x:v>
      </x:c>
      <x:c r="S168" s="25" t="str">
        <x:v>Y</x:v>
      </x:c>
      <x:c r="T168" s="25" t="str">
        <x:v>N</x:v>
      </x:c>
      <x:c r="U168" s="25" t="str">
        <x:v>Y</x:v>
      </x:c>
      <x:c r="V168" s="25" t="str">
        <x:v>N</x:v>
      </x:c>
      <x:c r="W168" s="25" t="str">
        <x:v>N</x:v>
      </x:c>
      <x:c r="X168" s="25" t="str">
        <x:v>Y</x:v>
      </x:c>
      <x:c r="Y168" s="25" t="str">
        <x:v>N</x:v>
      </x:c>
      <x:c r="Z168" s="25" t="str">
        <x:v>N</x:v>
      </x:c>
      <x:c r="AA168" s="25" t="str">
        <x:v>N</x:v>
      </x:c>
      <x:c r="AB168" s="25" t="str">
        <x:v>N</x:v>
      </x:c>
      <x:c r="AC168" s="25" t="str">
        <x:v>N</x:v>
      </x:c>
      <x:c r="AD168" s="25" t="str">
        <x:v>N</x:v>
      </x:c>
      <x:c r="AE168" s="25" t="str">
        <x:v>Y</x:v>
      </x:c>
      <x:c r="AF168" s="25" t="str">
        <x:v>N</x:v>
      </x:c>
      <x:c r="AG168" s="25" t="str">
        <x:v>N/A</x:v>
      </x:c>
      <x:c r="AH168" s="25" t="str">
        <x:v>N/A</x:v>
      </x:c>
      <x:c r="AI168" s="25" t="str">
        <x:v>N/A</x:v>
      </x:c>
      <x:c r="AJ168" s="25" t="str">
        <x:v>N/A</x:v>
      </x:c>
      <x:c r="AK168" s="25" t="str">
        <x:v>N/A</x:v>
      </x:c>
      <x:c r="AL168" s="25" t="str">
        <x:v>N/A</x:v>
      </x:c>
      <x:c r="AM168" s="25" t="str">
        <x:v>N</x:v>
      </x:c>
      <x:c r="AN168" s="25" t="str">
        <x:v>Y</x:v>
      </x:c>
      <x:c r="AO168" s="25" t="str">
        <x:v>N</x:v>
      </x:c>
      <x:c r="AP168" s="25" t="str">
        <x:v>N</x:v>
      </x:c>
      <x:c r="AQ168" s="25" t="str">
        <x:v>N</x:v>
      </x:c>
      <x:c r="AR168" s="25" t="str">
        <x:v>N</x:v>
      </x:c>
      <x:c r="AS168" s="25" t="str">
        <x:v>Y</x:v>
      </x:c>
      <x:c r="AT168" s="25" t="str">
        <x:v>N</x:v>
      </x:c>
      <x:c r="AU168" s="25" t="str">
        <x:v>N</x:v>
      </x:c>
      <x:c r="AV168" s="25" t="str">
        <x:v>N</x:v>
      </x:c>
      <x:c r="AW168" s="25" t="str">
        <x:v>N</x:v>
      </x:c>
      <x:c r="AX168" s="25" t="str">
        <x:v>N/A</x:v>
      </x:c>
    </x:row>
    <x:row r="169">
      <x:c r="A169" s="24" t="str">
        <x:v>165</x:v>
      </x:c>
      <x:c r="B169" s="25" t="str">
        <x:v>Non-surgical</x:v>
      </x:c>
      <x:c r="C169" s="25" t="str">
        <x:v>wrinkles</x:v>
      </x:c>
      <x:c r="D169" s="25" t="str">
        <x:v>Y</x:v>
      </x:c>
      <x:c r="E169" s="25" t="str">
        <x:v>Y</x:v>
      </x:c>
      <x:c r="F169" s="25" t="str">
        <x:v>Y</x:v>
      </x:c>
      <x:c r="G169" s="25" t="str">
        <x:v>Y</x:v>
      </x:c>
      <x:c r="H169" s="25" t="str">
        <x:v>N</x:v>
      </x:c>
      <x:c r="I169" s="25" t="str">
        <x:v>Y</x:v>
      </x:c>
      <x:c r="J169" s="25" t="str">
        <x:v>Y</x:v>
      </x:c>
      <x:c r="K169" s="25" t="str">
        <x:v>Y</x:v>
      </x:c>
      <x:c r="L169" s="25" t="str">
        <x:v>Y</x:v>
      </x:c>
      <x:c r="M169" s="25" t="str">
        <x:v>Y</x:v>
      </x:c>
      <x:c r="N169" s="25" t="str">
        <x:v>N</x:v>
      </x:c>
      <x:c r="O169" s="25" t="str">
        <x:v>Y</x:v>
      </x:c>
      <x:c r="P169" s="25" t="str">
        <x:v>Exact</x:v>
      </x:c>
      <x:c r="Q169" s="25" t="str">
        <x:v>N</x:v>
      </x:c>
      <x:c r="R169" s="25" t="str">
        <x:v>Y</x:v>
      </x:c>
      <x:c r="S169" s="25" t="str">
        <x:v>N</x:v>
      </x:c>
      <x:c r="T169" s="25" t="str">
        <x:v>N</x:v>
      </x:c>
      <x:c r="U169" s="25" t="str">
        <x:v>Y</x:v>
      </x:c>
      <x:c r="V169" s="25" t="str">
        <x:v>Y</x:v>
      </x:c>
      <x:c r="W169" s="25" t="str">
        <x:v>N</x:v>
      </x:c>
      <x:c r="X169" s="25" t="str">
        <x:v>Y</x:v>
      </x:c>
      <x:c r="Y169" s="25" t="str">
        <x:v>N</x:v>
      </x:c>
      <x:c r="Z169" s="25" t="str">
        <x:v>N</x:v>
      </x:c>
      <x:c r="AA169" s="25" t="str">
        <x:v>N</x:v>
      </x:c>
      <x:c r="AB169" s="25" t="str">
        <x:v>N</x:v>
      </x:c>
      <x:c r="AC169" s="25" t="str">
        <x:v>N</x:v>
      </x:c>
      <x:c r="AD169" s="25" t="str">
        <x:v>Y</x:v>
      </x:c>
      <x:c r="AE169" s="25" t="str">
        <x:v>Y</x:v>
      </x:c>
      <x:c r="AF169" s="25" t="str">
        <x:v>Y</x:v>
      </x:c>
      <x:c r="AG169" s="25" t="str">
        <x:v>N/A</x:v>
      </x:c>
      <x:c r="AH169" s="25" t="str">
        <x:v>N/A</x:v>
      </x:c>
      <x:c r="AI169" s="25" t="str">
        <x:v>N/A</x:v>
      </x:c>
      <x:c r="AJ169" s="25" t="str">
        <x:v>N/A</x:v>
      </x:c>
      <x:c r="AK169" s="25" t="str">
        <x:v>N/A</x:v>
      </x:c>
      <x:c r="AL169" s="25" t="str">
        <x:v>N/A</x:v>
      </x:c>
      <x:c r="AM169" s="25" t="str">
        <x:v>N</x:v>
      </x:c>
      <x:c r="AN169" s="25" t="str">
        <x:v>N</x:v>
      </x:c>
      <x:c r="AO169" s="25" t="str">
        <x:v>N</x:v>
      </x:c>
      <x:c r="AP169" s="25" t="str">
        <x:v>N</x:v>
      </x:c>
      <x:c r="AQ169" s="25" t="str">
        <x:v>N</x:v>
      </x:c>
      <x:c r="AR169" s="25" t="str">
        <x:v>Y</x:v>
      </x:c>
      <x:c r="AS169" s="25" t="str">
        <x:v>N</x:v>
      </x:c>
      <x:c r="AT169" s="25" t="str">
        <x:v>N</x:v>
      </x:c>
      <x:c r="AU169" s="25" t="str">
        <x:v>N</x:v>
      </x:c>
      <x:c r="AV169" s="25" t="str">
        <x:v>Y</x:v>
      </x:c>
      <x:c r="AW169" s="25" t="str">
        <x:v>Y</x:v>
      </x:c>
      <x:c r="AX169" s="25" t="str">
        <x:v>N/A</x:v>
      </x:c>
    </x:row>
    <x:row r="170">
      <x:c r="A170" s="24" t="str">
        <x:v>166</x:v>
      </x:c>
      <x:c r="B170" s="25" t="str">
        <x:v>Non-surgical</x:v>
      </x:c>
      <x:c r="C170" s="25" t="str">
        <x:v>wrinkles</x:v>
      </x:c>
      <x:c r="D170" s="25" t="str">
        <x:v>Y</x:v>
      </x:c>
      <x:c r="E170" s="25" t="str">
        <x:v>Y</x:v>
      </x:c>
      <x:c r="F170" s="25" t="str">
        <x:v>Y</x:v>
      </x:c>
      <x:c r="G170" s="25" t="str">
        <x:v>N</x:v>
      </x:c>
      <x:c r="H170" s="25" t="str">
        <x:v>N</x:v>
      </x:c>
      <x:c r="I170" s="25" t="str">
        <x:v>Y</x:v>
      </x:c>
      <x:c r="J170" s="25" t="str">
        <x:v>Y</x:v>
      </x:c>
      <x:c r="K170" s="25" t="str">
        <x:v>N</x:v>
      </x:c>
      <x:c r="L170" s="25" t="str">
        <x:v>N</x:v>
      </x:c>
      <x:c r="M170" s="25" t="str">
        <x:v>N</x:v>
      </x:c>
      <x:c r="N170" s="25" t="str">
        <x:v>N</x:v>
      </x:c>
      <x:c r="O170" s="25" t="str">
        <x:v>N</x:v>
      </x:c>
      <x:c r="P170" s="25" t="str">
        <x:v>N/A</x:v>
      </x:c>
      <x:c r="Q170" s="25" t="str">
        <x:v>N</x:v>
      </x:c>
      <x:c r="R170" s="25" t="str">
        <x:v>N</x:v>
      </x:c>
      <x:c r="S170" s="25" t="str">
        <x:v>N</x:v>
      </x:c>
      <x:c r="T170" s="25" t="str">
        <x:v>N</x:v>
      </x:c>
      <x:c r="U170" s="25" t="str">
        <x:v>Y</x:v>
      </x:c>
      <x:c r="V170" s="25" t="str">
        <x:v>Y</x:v>
      </x:c>
      <x:c r="W170" s="25" t="str">
        <x:v>N</x:v>
      </x:c>
      <x:c r="X170" s="25" t="str">
        <x:v>Y</x:v>
      </x:c>
      <x:c r="Y170" s="25" t="str">
        <x:v>N</x:v>
      </x:c>
      <x:c r="Z170" s="25" t="str">
        <x:v>N</x:v>
      </x:c>
      <x:c r="AA170" s="25" t="str">
        <x:v>N</x:v>
      </x:c>
      <x:c r="AB170" s="25" t="str">
        <x:v>Y</x:v>
      </x:c>
      <x:c r="AC170" s="25" t="str">
        <x:v>N</x:v>
      </x:c>
      <x:c r="AD170" s="25" t="str">
        <x:v>Y</x:v>
      </x:c>
      <x:c r="AE170" s="25" t="str">
        <x:v>Y</x:v>
      </x:c>
      <x:c r="AF170" s="25" t="str">
        <x:v>N</x:v>
      </x:c>
      <x:c r="AG170" s="25" t="str">
        <x:v>N/A</x:v>
      </x:c>
      <x:c r="AH170" s="25" t="str">
        <x:v>N/A</x:v>
      </x:c>
      <x:c r="AI170" s="25" t="str">
        <x:v>N/A</x:v>
      </x:c>
      <x:c r="AJ170" s="25" t="str">
        <x:v>N/A</x:v>
      </x:c>
      <x:c r="AK170" s="25" t="str">
        <x:v>N</x:v>
      </x:c>
      <x:c r="AL170" s="25" t="str">
        <x:v>N/A</x:v>
      </x:c>
      <x:c r="AM170" s="25" t="str">
        <x:v>N</x:v>
      </x:c>
      <x:c r="AN170" s="25" t="str">
        <x:v>N</x:v>
      </x:c>
      <x:c r="AO170" s="25" t="str">
        <x:v>N</x:v>
      </x:c>
      <x:c r="AP170" s="25" t="str">
        <x:v>N</x:v>
      </x:c>
      <x:c r="AQ170" s="25" t="str">
        <x:v>N</x:v>
      </x:c>
      <x:c r="AR170" s="25" t="str">
        <x:v>N</x:v>
      </x:c>
      <x:c r="AS170" s="25" t="str">
        <x:v>N</x:v>
      </x:c>
      <x:c r="AT170" s="25" t="str">
        <x:v>N</x:v>
      </x:c>
      <x:c r="AU170" s="25" t="str">
        <x:v>N</x:v>
      </x:c>
      <x:c r="AV170" s="25" t="str">
        <x:v>Y</x:v>
      </x:c>
      <x:c r="AW170" s="25" t="str">
        <x:v>N</x:v>
      </x:c>
      <x:c r="AX170" s="25" t="str">
        <x:v>N</x:v>
      </x:c>
    </x:row>
    <x:row r="171">
      <x:c r="A171" s="24" t="str">
        <x:v>167</x:v>
      </x:c>
      <x:c r="B171" s="25" t="str">
        <x:v>Non-surgical</x:v>
      </x:c>
      <x:c r="C171" s="25" t="str">
        <x:v>wrinkles</x:v>
      </x:c>
      <x:c r="D171" s="25" t="str">
        <x:v>Y</x:v>
      </x:c>
      <x:c r="E171" s="25" t="str">
        <x:v>Y</x:v>
      </x:c>
      <x:c r="F171" s="25" t="str">
        <x:v>Y</x:v>
      </x:c>
      <x:c r="G171" s="25" t="str">
        <x:v>N</x:v>
      </x:c>
      <x:c r="H171" s="25" t="str">
        <x:v>Y</x:v>
      </x:c>
      <x:c r="I171" s="25" t="str">
        <x:v>Y</x:v>
      </x:c>
      <x:c r="J171" s="25" t="str">
        <x:v>Y</x:v>
      </x:c>
      <x:c r="K171" s="25" t="str">
        <x:v>Y</x:v>
      </x:c>
      <x:c r="L171" s="25" t="str">
        <x:v>Y</x:v>
      </x:c>
      <x:c r="M171" s="25" t="str">
        <x:v>N</x:v>
      </x:c>
      <x:c r="N171" s="25" t="str">
        <x:v>Y</x:v>
      </x:c>
      <x:c r="O171" s="25" t="str">
        <x:v>Y</x:v>
      </x:c>
      <x:c r="P171" s="25" t="str">
        <x:v>Exact</x:v>
      </x:c>
      <x:c r="Q171" s="25" t="str">
        <x:v>N</x:v>
      </x:c>
      <x:c r="R171" s="25" t="str">
        <x:v>Y</x:v>
      </x:c>
      <x:c r="S171" s="25" t="str">
        <x:v>N</x:v>
      </x:c>
      <x:c r="T171" s="25" t="str">
        <x:v>Y</x:v>
      </x:c>
      <x:c r="U171" s="25" t="str">
        <x:v>Y</x:v>
      </x:c>
      <x:c r="V171" s="25" t="str">
        <x:v>Y</x:v>
      </x:c>
      <x:c r="W171" s="25" t="str">
        <x:v>N</x:v>
      </x:c>
      <x:c r="X171" s="25" t="str">
        <x:v>Y</x:v>
      </x:c>
      <x:c r="Y171" s="25" t="str">
        <x:v>N</x:v>
      </x:c>
      <x:c r="Z171" s="25" t="str">
        <x:v>N</x:v>
      </x:c>
      <x:c r="AA171" s="25" t="str">
        <x:v>N</x:v>
      </x:c>
      <x:c r="AB171" s="25" t="str">
        <x:v>N</x:v>
      </x:c>
      <x:c r="AC171" s="25" t="str">
        <x:v>N</x:v>
      </x:c>
      <x:c r="AD171" s="25" t="str">
        <x:v>Y</x:v>
      </x:c>
      <x:c r="AE171" s="25" t="str">
        <x:v>Y</x:v>
      </x:c>
      <x:c r="AF171" s="25" t="str">
        <x:v>Y</x:v>
      </x:c>
      <x:c r="AG171" s="25" t="str">
        <x:v>N/A</x:v>
      </x:c>
      <x:c r="AH171" s="25" t="str">
        <x:v>N/A</x:v>
      </x:c>
      <x:c r="AI171" s="25" t="str">
        <x:v>N/A</x:v>
      </x:c>
      <x:c r="AJ171" s="25" t="str">
        <x:v>N/A</x:v>
      </x:c>
      <x:c r="AK171" s="25" t="str">
        <x:v>N/A</x:v>
      </x:c>
      <x:c r="AL171" s="25" t="str">
        <x:v>N/A</x:v>
      </x:c>
      <x:c r="AM171" s="25" t="str">
        <x:v>N</x:v>
      </x:c>
      <x:c r="AN171" s="25" t="str">
        <x:v>Y</x:v>
      </x:c>
      <x:c r="AO171" s="25" t="str">
        <x:v>N</x:v>
      </x:c>
      <x:c r="AP171" s="25" t="str">
        <x:v>N</x:v>
      </x:c>
      <x:c r="AQ171" s="25" t="str">
        <x:v>N</x:v>
      </x:c>
      <x:c r="AR171" s="25" t="str">
        <x:v>N</x:v>
      </x:c>
      <x:c r="AS171" s="25" t="str">
        <x:v>Y</x:v>
      </x:c>
      <x:c r="AT171" s="25" t="str">
        <x:v>N</x:v>
      </x:c>
      <x:c r="AU171" s="25" t="str">
        <x:v>N</x:v>
      </x:c>
      <x:c r="AV171" s="25" t="str">
        <x:v>N</x:v>
      </x:c>
      <x:c r="AW171" s="25" t="str">
        <x:v>N</x:v>
      </x:c>
      <x:c r="AX171" s="25" t="str">
        <x:v>N/A</x:v>
      </x:c>
    </x:row>
    <x:row r="172">
      <x:c r="A172" s="24" t="str">
        <x:v>168</x:v>
      </x:c>
      <x:c r="B172" s="25" t="str">
        <x:v>Non-surgical</x:v>
      </x:c>
      <x:c r="C172" s="25" t="str">
        <x:v>wrinkles</x:v>
      </x:c>
      <x:c r="D172" s="25" t="str">
        <x:v>Y</x:v>
      </x:c>
      <x:c r="E172" s="25" t="str">
        <x:v>Y</x:v>
      </x:c>
      <x:c r="F172" s="25" t="str">
        <x:v>N</x:v>
      </x:c>
      <x:c r="G172" s="25" t="str">
        <x:v>N</x:v>
      </x:c>
      <x:c r="H172" s="25" t="str">
        <x:v>N</x:v>
      </x:c>
      <x:c r="I172" s="25" t="str">
        <x:v>Y</x:v>
      </x:c>
      <x:c r="J172" s="25" t="str">
        <x:v>Y</x:v>
      </x:c>
      <x:c r="K172" s="25" t="str">
        <x:v>Y</x:v>
      </x:c>
      <x:c r="L172" s="25" t="str">
        <x:v>N</x:v>
      </x:c>
      <x:c r="M172" s="25" t="str">
        <x:v>N</x:v>
      </x:c>
      <x:c r="N172" s="25" t="str">
        <x:v>Y</x:v>
      </x:c>
      <x:c r="O172" s="25" t="str">
        <x:v>Y</x:v>
      </x:c>
      <x:c r="P172" s="25" t="str">
        <x:v>Exact</x:v>
      </x:c>
      <x:c r="Q172" s="25" t="str">
        <x:v>N</x:v>
      </x:c>
      <x:c r="R172" s="25" t="str">
        <x:v>Y</x:v>
      </x:c>
      <x:c r="S172" s="25" t="str">
        <x:v>Y</x:v>
      </x:c>
      <x:c r="T172" s="25" t="str">
        <x:v>Y</x:v>
      </x:c>
      <x:c r="U172" s="25" t="str">
        <x:v>Y</x:v>
      </x:c>
      <x:c r="V172" s="25" t="str">
        <x:v>Y</x:v>
      </x:c>
      <x:c r="W172" s="25" t="str">
        <x:v>N</x:v>
      </x:c>
      <x:c r="X172" s="25" t="str">
        <x:v>N</x:v>
      </x:c>
      <x:c r="Y172" s="25" t="str">
        <x:v>N</x:v>
      </x:c>
      <x:c r="Z172" s="25" t="str">
        <x:v>N</x:v>
      </x:c>
      <x:c r="AA172" s="25" t="str">
        <x:v>N</x:v>
      </x:c>
      <x:c r="AB172" s="25" t="str">
        <x:v>N</x:v>
      </x:c>
      <x:c r="AC172" s="25" t="str">
        <x:v>N</x:v>
      </x:c>
      <x:c r="AD172" s="25" t="str">
        <x:v>Y</x:v>
      </x:c>
      <x:c r="AE172" s="25" t="str">
        <x:v>Y</x:v>
      </x:c>
      <x:c r="AF172" s="25" t="str">
        <x:v>Y</x:v>
      </x:c>
      <x:c r="AG172" s="25" t="str">
        <x:v>N/A</x:v>
      </x:c>
      <x:c r="AH172" s="25" t="str">
        <x:v>N/A</x:v>
      </x:c>
      <x:c r="AI172" s="25" t="str">
        <x:v>N/A</x:v>
      </x:c>
      <x:c r="AJ172" s="25" t="str">
        <x:v>N/A</x:v>
      </x:c>
      <x:c r="AK172" s="25" t="str">
        <x:v>N/A</x:v>
      </x:c>
      <x:c r="AL172" s="25" t="str">
        <x:v>N/A</x:v>
      </x:c>
      <x:c r="AM172" s="25" t="str">
        <x:v>N</x:v>
      </x:c>
      <x:c r="AN172" s="25" t="str">
        <x:v>Y</x:v>
      </x:c>
      <x:c r="AO172" s="25" t="str">
        <x:v>N</x:v>
      </x:c>
      <x:c r="AP172" s="25" t="str">
        <x:v>N</x:v>
      </x:c>
      <x:c r="AQ172" s="25" t="str">
        <x:v>N</x:v>
      </x:c>
      <x:c r="AR172" s="25" t="str">
        <x:v>Y</x:v>
      </x:c>
      <x:c r="AS172" s="25" t="str">
        <x:v>Y</x:v>
      </x:c>
      <x:c r="AT172" s="25" t="str">
        <x:v>N</x:v>
      </x:c>
      <x:c r="AU172" s="25" t="str">
        <x:v>N</x:v>
      </x:c>
      <x:c r="AV172" s="25" t="str">
        <x:v>N</x:v>
      </x:c>
      <x:c r="AW172" s="25" t="str">
        <x:v>Y</x:v>
      </x:c>
      <x:c r="AX172" s="25" t="str">
        <x:v>N/A</x:v>
      </x:c>
    </x:row>
    <x:row r="173">
      <x:c r="A173" s="24" t="str">
        <x:v>169</x:v>
      </x:c>
      <x:c r="B173" s="25" t="str">
        <x:v>Non-surgical</x:v>
      </x:c>
      <x:c r="C173" s="25" t="str">
        <x:v>wrinkles</x:v>
      </x:c>
      <x:c r="D173" s="25" t="str">
        <x:v>Y</x:v>
      </x:c>
      <x:c r="E173" s="25" t="str">
        <x:v>Y</x:v>
      </x:c>
      <x:c r="F173" s="25" t="str">
        <x:v>Y</x:v>
      </x:c>
      <x:c r="G173" s="25" t="str">
        <x:v>N</x:v>
      </x:c>
      <x:c r="H173" s="25" t="str">
        <x:v>Y</x:v>
      </x:c>
      <x:c r="I173" s="25" t="str">
        <x:v>Y</x:v>
      </x:c>
      <x:c r="J173" s="25" t="str">
        <x:v>Y</x:v>
      </x:c>
      <x:c r="K173" s="25" t="str">
        <x:v>Y</x:v>
      </x:c>
      <x:c r="L173" s="25" t="str">
        <x:v>Y</x:v>
      </x:c>
      <x:c r="M173" s="25" t="str">
        <x:v>N</x:v>
      </x:c>
      <x:c r="N173" s="25" t="str">
        <x:v>N</x:v>
      </x:c>
      <x:c r="O173" s="25" t="str">
        <x:v>Y</x:v>
      </x:c>
      <x:c r="P173" s="25" t="str">
        <x:v>Exact</x:v>
      </x:c>
      <x:c r="Q173" s="25" t="str">
        <x:v>N</x:v>
      </x:c>
      <x:c r="R173" s="25" t="str">
        <x:v>N</x:v>
      </x:c>
      <x:c r="S173" s="25" t="str">
        <x:v>N</x:v>
      </x:c>
      <x:c r="T173" s="25" t="str">
        <x:v>Y</x:v>
      </x:c>
      <x:c r="U173" s="25" t="str">
        <x:v>Y</x:v>
      </x:c>
      <x:c r="V173" s="25" t="str">
        <x:v>Y</x:v>
      </x:c>
      <x:c r="W173" s="25" t="str">
        <x:v>N</x:v>
      </x:c>
      <x:c r="X173" s="25" t="str">
        <x:v>Y</x:v>
      </x:c>
      <x:c r="Y173" s="25" t="str">
        <x:v>N</x:v>
      </x:c>
      <x:c r="Z173" s="25" t="str">
        <x:v>N</x:v>
      </x:c>
      <x:c r="AA173" s="25" t="str">
        <x:v>N</x:v>
      </x:c>
      <x:c r="AB173" s="25" t="str">
        <x:v>N</x:v>
      </x:c>
      <x:c r="AC173" s="25" t="str">
        <x:v>N</x:v>
      </x:c>
      <x:c r="AD173" s="25" t="str">
        <x:v>Y</x:v>
      </x:c>
      <x:c r="AE173" s="25" t="str">
        <x:v>Y</x:v>
      </x:c>
      <x:c r="AF173" s="25" t="str">
        <x:v>N</x:v>
      </x:c>
      <x:c r="AG173" s="25" t="str">
        <x:v>N/A</x:v>
      </x:c>
      <x:c r="AH173" s="25" t="str">
        <x:v>N/A</x:v>
      </x:c>
      <x:c r="AI173" s="25" t="str">
        <x:v>N/A</x:v>
      </x:c>
      <x:c r="AJ173" s="25" t="str">
        <x:v>N/A</x:v>
      </x:c>
      <x:c r="AK173" s="25" t="str">
        <x:v>N/A</x:v>
      </x:c>
      <x:c r="AL173" s="25" t="str">
        <x:v>N/A</x:v>
      </x:c>
      <x:c r="AM173" s="25" t="str">
        <x:v>N</x:v>
      </x:c>
      <x:c r="AN173" s="25" t="str">
        <x:v>Y</x:v>
      </x:c>
      <x:c r="AO173" s="25" t="str">
        <x:v>N</x:v>
      </x:c>
      <x:c r="AP173" s="25" t="str">
        <x:v>N</x:v>
      </x:c>
      <x:c r="AQ173" s="25" t="str">
        <x:v>N</x:v>
      </x:c>
      <x:c r="AR173" s="25" t="str">
        <x:v>N</x:v>
      </x:c>
      <x:c r="AS173" s="25" t="str">
        <x:v>Y</x:v>
      </x:c>
      <x:c r="AT173" s="25" t="str">
        <x:v>N</x:v>
      </x:c>
      <x:c r="AU173" s="25" t="str">
        <x:v>N</x:v>
      </x:c>
      <x:c r="AV173" s="25" t="str">
        <x:v>Y</x:v>
      </x:c>
      <x:c r="AW173" s="25" t="str">
        <x:v>N</x:v>
      </x:c>
      <x:c r="AX173" s="25" t="str">
        <x:v>N/A</x:v>
      </x:c>
    </x:row>
    <x:row r="174">
      <x:c r="A174" s="24" t="str">
        <x:v>170</x:v>
      </x:c>
      <x:c r="B174" s="25" t="str">
        <x:v>Non-surgical</x:v>
      </x:c>
      <x:c r="C174" s="25" t="str">
        <x:v>wrinkles</x:v>
      </x:c>
      <x:c r="D174" s="25" t="str">
        <x:v>Y</x:v>
      </x:c>
      <x:c r="E174" s="25" t="str">
        <x:v>Y</x:v>
      </x:c>
      <x:c r="F174" s="25" t="str">
        <x:v>Y</x:v>
      </x:c>
      <x:c r="G174" s="25" t="str">
        <x:v>N</x:v>
      </x:c>
      <x:c r="H174" s="25" t="str">
        <x:v>N</x:v>
      </x:c>
      <x:c r="I174" s="25" t="str">
        <x:v>Y</x:v>
      </x:c>
      <x:c r="J174" s="25" t="str">
        <x:v>Y</x:v>
      </x:c>
      <x:c r="K174" s="25" t="str">
        <x:v>Y</x:v>
      </x:c>
      <x:c r="L174" s="25" t="str">
        <x:v>Y</x:v>
      </x:c>
      <x:c r="M174" s="25" t="str">
        <x:v>Y</x:v>
      </x:c>
      <x:c r="N174" s="25" t="str">
        <x:v>Y</x:v>
      </x:c>
      <x:c r="O174" s="25" t="str">
        <x:v>Y</x:v>
      </x:c>
      <x:c r="P174" s="25" t="str">
        <x:v>Exact</x:v>
      </x:c>
      <x:c r="Q174" s="25" t="str">
        <x:v>N</x:v>
      </x:c>
      <x:c r="R174" s="25" t="str">
        <x:v>Y</x:v>
      </x:c>
      <x:c r="S174" s="25" t="str">
        <x:v>Y</x:v>
      </x:c>
      <x:c r="T174" s="25" t="str">
        <x:v>Y</x:v>
      </x:c>
      <x:c r="U174" s="25" t="str">
        <x:v>Y</x:v>
      </x:c>
      <x:c r="V174" s="25" t="str">
        <x:v>Y</x:v>
      </x:c>
      <x:c r="W174" s="25" t="str">
        <x:v>N</x:v>
      </x:c>
      <x:c r="X174" s="25" t="str">
        <x:v>Y</x:v>
      </x:c>
      <x:c r="Y174" s="25" t="str">
        <x:v>N</x:v>
      </x:c>
      <x:c r="Z174" s="25" t="str">
        <x:v>N</x:v>
      </x:c>
      <x:c r="AA174" s="25" t="str">
        <x:v>N</x:v>
      </x:c>
      <x:c r="AB174" s="25" t="str">
        <x:v>N</x:v>
      </x:c>
      <x:c r="AC174" s="25" t="str">
        <x:v>Y</x:v>
      </x:c>
      <x:c r="AD174" s="25" t="str">
        <x:v>Y</x:v>
      </x:c>
      <x:c r="AE174" s="25" t="str">
        <x:v>N</x:v>
      </x:c>
      <x:c r="AF174" s="25" t="str">
        <x:v>Y</x:v>
      </x:c>
      <x:c r="AG174" s="25" t="str">
        <x:v>N/A</x:v>
      </x:c>
      <x:c r="AH174" s="25" t="str">
        <x:v>N/A</x:v>
      </x:c>
      <x:c r="AI174" s="25" t="str">
        <x:v>N/A</x:v>
      </x:c>
      <x:c r="AJ174" s="25" t="str">
        <x:v>N/A</x:v>
      </x:c>
      <x:c r="AK174" s="25" t="str">
        <x:v>N/A</x:v>
      </x:c>
      <x:c r="AL174" s="25" t="str">
        <x:v>N/A</x:v>
      </x:c>
      <x:c r="AM174" s="25" t="str">
        <x:v>N</x:v>
      </x:c>
      <x:c r="AN174" s="25" t="str">
        <x:v>Y</x:v>
      </x:c>
      <x:c r="AO174" s="25" t="str">
        <x:v>N</x:v>
      </x:c>
      <x:c r="AP174" s="25" t="str">
        <x:v>N</x:v>
      </x:c>
      <x:c r="AQ174" s="25" t="str">
        <x:v>Y</x:v>
      </x:c>
      <x:c r="AR174" s="25" t="str">
        <x:v>N</x:v>
      </x:c>
      <x:c r="AS174" s="25" t="str">
        <x:v>Y</x:v>
      </x:c>
      <x:c r="AT174" s="25" t="str">
        <x:v>N</x:v>
      </x:c>
      <x:c r="AU174" s="25" t="str">
        <x:v>N</x:v>
      </x:c>
      <x:c r="AV174" s="25" t="str">
        <x:v>N</x:v>
      </x:c>
      <x:c r="AW174" s="25" t="str">
        <x:v>N</x:v>
      </x:c>
      <x:c r="AX174" s="25" t="str">
        <x:v>N/A</x:v>
      </x:c>
    </x:row>
    <x:row r="175">
      <x:c r="A175" s="24" t="str">
        <x:v>171</x:v>
      </x:c>
      <x:c r="B175" s="25" t="str">
        <x:v>Non-surgical</x:v>
      </x:c>
      <x:c r="C175" s="25" t="str">
        <x:v>wrinkles</x:v>
      </x:c>
      <x:c r="D175" s="25" t="str">
        <x:v>Y</x:v>
      </x:c>
      <x:c r="E175" s="25" t="str">
        <x:v>Y</x:v>
      </x:c>
      <x:c r="F175" s="25" t="str">
        <x:v>Y</x:v>
      </x:c>
      <x:c r="G175" s="25" t="str">
        <x:v>Y</x:v>
      </x:c>
      <x:c r="H175" s="25" t="str">
        <x:v>N</x:v>
      </x:c>
      <x:c r="I175" s="25" t="str">
        <x:v>Y</x:v>
      </x:c>
      <x:c r="J175" s="25" t="str">
        <x:v>Y</x:v>
      </x:c>
      <x:c r="K175" s="25" t="str">
        <x:v>Y</x:v>
      </x:c>
      <x:c r="L175" s="25" t="str">
        <x:v>Y</x:v>
      </x:c>
      <x:c r="M175" s="25" t="str">
        <x:v>Y</x:v>
      </x:c>
      <x:c r="N175" s="25" t="str">
        <x:v>Y</x:v>
      </x:c>
      <x:c r="O175" s="25" t="str">
        <x:v>Y</x:v>
      </x:c>
      <x:c r="P175" s="25" t="str">
        <x:v>Exact</x:v>
      </x:c>
      <x:c r="Q175" s="25" t="str">
        <x:v>N</x:v>
      </x:c>
      <x:c r="R175" s="25" t="str">
        <x:v>Y</x:v>
      </x:c>
      <x:c r="S175" s="25" t="str">
        <x:v>N</x:v>
      </x:c>
      <x:c r="T175" s="25" t="str">
        <x:v>Y</x:v>
      </x:c>
      <x:c r="U175" s="25" t="str">
        <x:v>Y</x:v>
      </x:c>
      <x:c r="V175" s="25" t="str">
        <x:v>Y</x:v>
      </x:c>
      <x:c r="W175" s="25" t="str">
        <x:v>Y</x:v>
      </x:c>
      <x:c r="X175" s="25" t="str">
        <x:v>Y</x:v>
      </x:c>
      <x:c r="Y175" s="25" t="str">
        <x:v>N</x:v>
      </x:c>
      <x:c r="Z175" s="25" t="str">
        <x:v>N</x:v>
      </x:c>
      <x:c r="AA175" s="25" t="str">
        <x:v>N</x:v>
      </x:c>
      <x:c r="AB175" s="25" t="str">
        <x:v>N</x:v>
      </x:c>
      <x:c r="AC175" s="25" t="str">
        <x:v>N</x:v>
      </x:c>
      <x:c r="AD175" s="25" t="str">
        <x:v>Y</x:v>
      </x:c>
      <x:c r="AE175" s="25" t="str">
        <x:v>Y</x:v>
      </x:c>
      <x:c r="AF175" s="25" t="str">
        <x:v>Y</x:v>
      </x:c>
      <x:c r="AG175" s="25" t="str">
        <x:v>N/A</x:v>
      </x:c>
      <x:c r="AH175" s="25" t="str">
        <x:v>N/A</x:v>
      </x:c>
      <x:c r="AI175" s="25" t="str">
        <x:v>N/A</x:v>
      </x:c>
      <x:c r="AJ175" s="25" t="str">
        <x:v>N/A</x:v>
      </x:c>
      <x:c r="AK175" s="25" t="str">
        <x:v>N/A</x:v>
      </x:c>
      <x:c r="AL175" s="25" t="str">
        <x:v>N/A</x:v>
      </x:c>
      <x:c r="AM175" s="25" t="str">
        <x:v>N</x:v>
      </x:c>
      <x:c r="AN175" s="25" t="str">
        <x:v>N</x:v>
      </x:c>
      <x:c r="AO175" s="25" t="str">
        <x:v>Y</x:v>
      </x:c>
      <x:c r="AP175" s="25" t="str">
        <x:v>N</x:v>
      </x:c>
      <x:c r="AQ175" s="25" t="str">
        <x:v>N</x:v>
      </x:c>
      <x:c r="AR175" s="25" t="str">
        <x:v>Y</x:v>
      </x:c>
      <x:c r="AS175" s="25" t="str">
        <x:v>Y</x:v>
      </x:c>
      <x:c r="AT175" s="25" t="str">
        <x:v>N</x:v>
      </x:c>
      <x:c r="AU175" s="25" t="str">
        <x:v>Y</x:v>
      </x:c>
      <x:c r="AV175" s="25" t="str">
        <x:v>Y</x:v>
      </x:c>
      <x:c r="AW175" s="25" t="str">
        <x:v>Y</x:v>
      </x:c>
      <x:c r="AX175" s="25" t="str">
        <x:v>N/A</x:v>
      </x:c>
    </x:row>
    <x:row r="176">
      <x:c r="A176" s="24" t="str">
        <x:v>172</x:v>
      </x:c>
      <x:c r="B176" s="25" t="str">
        <x:v>Non-surgical</x:v>
      </x:c>
      <x:c r="C176" s="25" t="str">
        <x:v>wrinkles</x:v>
      </x:c>
      <x:c r="D176" s="25" t="str">
        <x:v>Y</x:v>
      </x:c>
      <x:c r="E176" s="25" t="str">
        <x:v>Y</x:v>
      </x:c>
      <x:c r="F176" s="25" t="str">
        <x:v>Y</x:v>
      </x:c>
      <x:c r="G176" s="25" t="str">
        <x:v>Y</x:v>
      </x:c>
      <x:c r="H176" s="25" t="str">
        <x:v>N</x:v>
      </x:c>
      <x:c r="I176" s="25" t="str">
        <x:v>N</x:v>
      </x:c>
      <x:c r="J176" s="25" t="str">
        <x:v>N</x:v>
      </x:c>
      <x:c r="K176" s="25" t="str">
        <x:v>N</x:v>
      </x:c>
      <x:c r="L176" s="25" t="str">
        <x:v>N</x:v>
      </x:c>
      <x:c r="M176" s="25" t="str">
        <x:v>N</x:v>
      </x:c>
      <x:c r="N176" s="25" t="str">
        <x:v>N</x:v>
      </x:c>
      <x:c r="O176" s="25" t="str">
        <x:v>N</x:v>
      </x:c>
      <x:c r="P176" s="25" t="str">
        <x:v>N/A</x:v>
      </x:c>
      <x:c r="Q176" s="25" t="str">
        <x:v>N</x:v>
      </x:c>
      <x:c r="R176" s="25" t="str">
        <x:v>N</x:v>
      </x:c>
      <x:c r="S176" s="25" t="str">
        <x:v>N</x:v>
      </x:c>
      <x:c r="T176" s="25" t="str">
        <x:v>Y</x:v>
      </x:c>
      <x:c r="U176" s="25" t="str">
        <x:v>Y</x:v>
      </x:c>
      <x:c r="V176" s="25" t="str">
        <x:v>Y</x:v>
      </x:c>
      <x:c r="W176" s="25" t="str">
        <x:v>Y</x:v>
      </x:c>
      <x:c r="X176" s="25" t="str">
        <x:v>Y</x:v>
      </x:c>
      <x:c r="Y176" s="25" t="str">
        <x:v>N</x:v>
      </x:c>
      <x:c r="Z176" s="25" t="str">
        <x:v>N</x:v>
      </x:c>
      <x:c r="AA176" s="25" t="str">
        <x:v>N</x:v>
      </x:c>
      <x:c r="AB176" s="25" t="str">
        <x:v>N</x:v>
      </x:c>
      <x:c r="AC176" s="25" t="str">
        <x:v>N</x:v>
      </x:c>
      <x:c r="AD176" s="25" t="str">
        <x:v>Y</x:v>
      </x:c>
      <x:c r="AE176" s="25" t="str">
        <x:v>Y</x:v>
      </x:c>
      <x:c r="AF176" s="25" t="str">
        <x:v>Y</x:v>
      </x:c>
      <x:c r="AG176" s="25" t="str">
        <x:v>N/A</x:v>
      </x:c>
      <x:c r="AH176" s="25" t="str">
        <x:v>N/A</x:v>
      </x:c>
      <x:c r="AI176" s="25" t="str">
        <x:v>N/A</x:v>
      </x:c>
      <x:c r="AJ176" s="25" t="str">
        <x:v>N/A</x:v>
      </x:c>
      <x:c r="AK176" s="25" t="str">
        <x:v>N/A</x:v>
      </x:c>
      <x:c r="AL176" s="25" t="str">
        <x:v>N/A</x:v>
      </x:c>
      <x:c r="AM176" s="25" t="str">
        <x:v>N</x:v>
      </x:c>
      <x:c r="AN176" s="25" t="str">
        <x:v>N</x:v>
      </x:c>
      <x:c r="AO176" s="25" t="str">
        <x:v>Y</x:v>
      </x:c>
      <x:c r="AP176" s="25" t="str">
        <x:v>N</x:v>
      </x:c>
      <x:c r="AQ176" s="25" t="str">
        <x:v>N</x:v>
      </x:c>
      <x:c r="AR176" s="25" t="str">
        <x:v>Y</x:v>
      </x:c>
      <x:c r="AS176" s="25" t="str">
        <x:v>N</x:v>
      </x:c>
      <x:c r="AT176" s="25" t="str">
        <x:v>N</x:v>
      </x:c>
      <x:c r="AU176" s="25" t="str">
        <x:v>N</x:v>
      </x:c>
      <x:c r="AV176" s="25" t="str">
        <x:v>Y</x:v>
      </x:c>
      <x:c r="AW176" s="25" t="str">
        <x:v>N</x:v>
      </x:c>
      <x:c r="AX176" s="25" t="str">
        <x:v>N/A</x:v>
      </x:c>
    </x:row>
    <x:row r="177">
      <x:c r="A177" s="24" t="str">
        <x:v>173</x:v>
      </x:c>
      <x:c r="B177" s="25" t="str">
        <x:v>Surgical</x:v>
      </x:c>
      <x:c r="C177" s="25" t="str">
        <x:v>blepharoplasty</x:v>
      </x:c>
      <x:c r="D177" s="25" t="str">
        <x:v>Y</x:v>
      </x:c>
      <x:c r="E177" s="25" t="str">
        <x:v>Y</x:v>
      </x:c>
      <x:c r="F177" s="25" t="str">
        <x:v>Y</x:v>
      </x:c>
      <x:c r="G177" s="25" t="str">
        <x:v>N</x:v>
      </x:c>
      <x:c r="H177" s="25" t="str">
        <x:v>Y</x:v>
      </x:c>
      <x:c r="I177" s="25" t="str">
        <x:v>Y</x:v>
      </x:c>
      <x:c r="J177" s="25" t="str">
        <x:v>Y</x:v>
      </x:c>
      <x:c r="K177" s="25" t="str">
        <x:v>Y</x:v>
      </x:c>
      <x:c r="L177" s="25" t="str">
        <x:v>N</x:v>
      </x:c>
      <x:c r="M177" s="25" t="str">
        <x:v>N</x:v>
      </x:c>
      <x:c r="N177" s="25" t="str">
        <x:v>Y</x:v>
      </x:c>
      <x:c r="O177" s="25" t="str">
        <x:v>N</x:v>
      </x:c>
      <x:c r="P177" s="25" t="str">
        <x:v>N/A</x:v>
      </x:c>
      <x:c r="Q177" s="25" t="str">
        <x:v>N</x:v>
      </x:c>
      <x:c r="R177" s="25" t="str">
        <x:v>N</x:v>
      </x:c>
      <x:c r="S177" s="25" t="str">
        <x:v>N</x:v>
      </x:c>
      <x:c r="T177" s="25" t="str">
        <x:v>Y</x:v>
      </x:c>
      <x:c r="U177" s="25" t="str">
        <x:v>Y</x:v>
      </x:c>
      <x:c r="V177" s="25" t="str">
        <x:v>Y</x:v>
      </x:c>
      <x:c r="W177" s="25" t="str">
        <x:v>N</x:v>
      </x:c>
      <x:c r="X177" s="25" t="str">
        <x:v>Y</x:v>
      </x:c>
      <x:c r="Y177" s="25" t="str">
        <x:v>N</x:v>
      </x:c>
      <x:c r="Z177" s="25" t="str">
        <x:v>N</x:v>
      </x:c>
      <x:c r="AA177" s="25" t="str">
        <x:v>N</x:v>
      </x:c>
      <x:c r="AB177" s="25" t="str">
        <x:v>N</x:v>
      </x:c>
      <x:c r="AC177" s="25" t="str">
        <x:v>N</x:v>
      </x:c>
      <x:c r="AD177" s="25" t="str">
        <x:v>Y</x:v>
      </x:c>
      <x:c r="AE177" s="25" t="str">
        <x:v>Y</x:v>
      </x:c>
      <x:c r="AF177" s="25" t="str">
        <x:v>Y</x:v>
      </x:c>
      <x:c r="AG177" s="25" t="str">
        <x:v>N/A</x:v>
      </x:c>
      <x:c r="AH177" s="25" t="str">
        <x:v>N/A</x:v>
      </x:c>
      <x:c r="AI177" s="25" t="str">
        <x:v>N/A</x:v>
      </x:c>
      <x:c r="AJ177" s="25" t="str">
        <x:v>N/A</x:v>
      </x:c>
      <x:c r="AK177" s="25" t="str">
        <x:v>N/A</x:v>
      </x:c>
      <x:c r="AL177" s="25" t="str">
        <x:v>N/A</x:v>
      </x:c>
      <x:c r="AM177" s="25" t="str">
        <x:v>N</x:v>
      </x:c>
      <x:c r="AN177" s="25" t="str">
        <x:v>N</x:v>
      </x:c>
      <x:c r="AO177" s="25" t="str">
        <x:v>N</x:v>
      </x:c>
      <x:c r="AP177" s="25" t="str">
        <x:v>N</x:v>
      </x:c>
      <x:c r="AQ177" s="25" t="str">
        <x:v>N</x:v>
      </x:c>
      <x:c r="AR177" s="25" t="str">
        <x:v>Y</x:v>
      </x:c>
      <x:c r="AS177" s="25" t="str">
        <x:v>N</x:v>
      </x:c>
      <x:c r="AT177" s="25" t="str">
        <x:v>N</x:v>
      </x:c>
      <x:c r="AU177" s="25" t="str">
        <x:v>N</x:v>
      </x:c>
      <x:c r="AV177" s="25" t="str">
        <x:v>Y</x:v>
      </x:c>
      <x:c r="AW177" s="25" t="str">
        <x:v>Y</x:v>
      </x:c>
      <x:c r="AX177" s="25" t="str">
        <x:v>N/A</x:v>
      </x:c>
    </x:row>
    <x:row r="178">
      <x:c r="A178" s="24" t="str">
        <x:v>174</x:v>
      </x:c>
      <x:c r="B178" s="25" t="str">
        <x:v>Non-surgical</x:v>
      </x:c>
      <x:c r="C178" s="25" t="str">
        <x:v>wrinkles</x:v>
      </x:c>
      <x:c r="D178" s="25" t="str">
        <x:v>Y</x:v>
      </x:c>
      <x:c r="E178" s="25" t="str">
        <x:v>Y</x:v>
      </x:c>
      <x:c r="F178" s="25" t="str">
        <x:v>Y</x:v>
      </x:c>
      <x:c r="G178" s="25" t="str">
        <x:v>Y</x:v>
      </x:c>
      <x:c r="H178" s="25" t="str">
        <x:v>N</x:v>
      </x:c>
      <x:c r="I178" s="25" t="str">
        <x:v>Y</x:v>
      </x:c>
      <x:c r="J178" s="25" t="str">
        <x:v>Y</x:v>
      </x:c>
      <x:c r="K178" s="25" t="str">
        <x:v>Y</x:v>
      </x:c>
      <x:c r="L178" s="25" t="str">
        <x:v>Y</x:v>
      </x:c>
      <x:c r="M178" s="25" t="str">
        <x:v>Y</x:v>
      </x:c>
      <x:c r="N178" s="25" t="str">
        <x:v>Y</x:v>
      </x:c>
      <x:c r="O178" s="25" t="str">
        <x:v>Y</x:v>
      </x:c>
      <x:c r="P178" s="25" t="str">
        <x:v>Exact</x:v>
      </x:c>
      <x:c r="Q178" s="25" t="str">
        <x:v>N</x:v>
      </x:c>
      <x:c r="R178" s="25" t="str">
        <x:v>Y</x:v>
      </x:c>
      <x:c r="S178" s="25" t="str">
        <x:v>N</x:v>
      </x:c>
      <x:c r="T178" s="25" t="str">
        <x:v>Y</x:v>
      </x:c>
      <x:c r="U178" s="25" t="str">
        <x:v>Y</x:v>
      </x:c>
      <x:c r="V178" s="25" t="str">
        <x:v>N</x:v>
      </x:c>
      <x:c r="W178" s="25" t="str">
        <x:v>Y</x:v>
      </x:c>
      <x:c r="X178" s="25" t="str">
        <x:v>Y</x:v>
      </x:c>
      <x:c r="Y178" s="25" t="str">
        <x:v>N</x:v>
      </x:c>
      <x:c r="Z178" s="25" t="str">
        <x:v>N</x:v>
      </x:c>
      <x:c r="AA178" s="25" t="str">
        <x:v>N</x:v>
      </x:c>
      <x:c r="AB178" s="25" t="str">
        <x:v>N</x:v>
      </x:c>
      <x:c r="AC178" s="25" t="str">
        <x:v>Y</x:v>
      </x:c>
      <x:c r="AD178" s="25" t="str">
        <x:v>Y</x:v>
      </x:c>
      <x:c r="AE178" s="25" t="str">
        <x:v>N</x:v>
      </x:c>
      <x:c r="AF178" s="25" t="str">
        <x:v>Y</x:v>
      </x:c>
      <x:c r="AG178" s="25" t="str">
        <x:v>N/A</x:v>
      </x:c>
      <x:c r="AH178" s="25" t="str">
        <x:v>N/A</x:v>
      </x:c>
      <x:c r="AI178" s="25" t="str">
        <x:v>N/A</x:v>
      </x:c>
      <x:c r="AJ178" s="25" t="str">
        <x:v>N/A</x:v>
      </x:c>
      <x:c r="AK178" s="25" t="str">
        <x:v>N/A</x:v>
      </x:c>
      <x:c r="AL178" s="25" t="str">
        <x:v>N/A</x:v>
      </x:c>
      <x:c r="AM178" s="25" t="str">
        <x:v>N</x:v>
      </x:c>
      <x:c r="AN178" s="25" t="str">
        <x:v>Y</x:v>
      </x:c>
      <x:c r="AO178" s="25" t="str">
        <x:v>N</x:v>
      </x:c>
      <x:c r="AP178" s="25" t="str">
        <x:v>N</x:v>
      </x:c>
      <x:c r="AQ178" s="25" t="str">
        <x:v>N</x:v>
      </x:c>
      <x:c r="AR178" s="25" t="str">
        <x:v>Y</x:v>
      </x:c>
      <x:c r="AS178" s="25" t="str">
        <x:v>Y</x:v>
      </x:c>
      <x:c r="AT178" s="25" t="str">
        <x:v>N</x:v>
      </x:c>
      <x:c r="AU178" s="25" t="str">
        <x:v>N</x:v>
      </x:c>
      <x:c r="AV178" s="25" t="str">
        <x:v>N</x:v>
      </x:c>
      <x:c r="AW178" s="25" t="str">
        <x:v>Y</x:v>
      </x:c>
      <x:c r="AX178" s="25" t="str">
        <x:v>N/A</x:v>
      </x:c>
    </x:row>
    <x:row r="179">
      <x:c r="A179" s="24" t="str">
        <x:v>175</x:v>
      </x:c>
      <x:c r="B179" s="25" t="str">
        <x:v>Non-surgical</x:v>
      </x:c>
      <x:c r="C179" s="25" t="str">
        <x:v>facial ageing</x:v>
      </x:c>
      <x:c r="D179" s="25" t="str">
        <x:v>Y</x:v>
      </x:c>
      <x:c r="E179" s="25" t="str">
        <x:v>N</x:v>
      </x:c>
      <x:c r="F179" s="25" t="str">
        <x:v>Y</x:v>
      </x:c>
      <x:c r="G179" s="25" t="str">
        <x:v>N</x:v>
      </x:c>
      <x:c r="H179" s="25" t="str">
        <x:v>N</x:v>
      </x:c>
      <x:c r="I179" s="25" t="str">
        <x:v>Y</x:v>
      </x:c>
      <x:c r="J179" s="25" t="str">
        <x:v>Y</x:v>
      </x:c>
      <x:c r="K179" s="25" t="str">
        <x:v>Y</x:v>
      </x:c>
      <x:c r="L179" s="25" t="str">
        <x:v>Y</x:v>
      </x:c>
      <x:c r="M179" s="25" t="str">
        <x:v>Y</x:v>
      </x:c>
      <x:c r="N179" s="25" t="str">
        <x:v>Y</x:v>
      </x:c>
      <x:c r="O179" s="25" t="str">
        <x:v>Y</x:v>
      </x:c>
      <x:c r="P179" s="25" t="str">
        <x:v>Exact</x:v>
      </x:c>
      <x:c r="Q179" s="25" t="str">
        <x:v>N</x:v>
      </x:c>
      <x:c r="R179" s="25" t="str">
        <x:v>N</x:v>
      </x:c>
      <x:c r="S179" s="25" t="str">
        <x:v>N</x:v>
      </x:c>
      <x:c r="T179" s="25" t="str">
        <x:v>N</x:v>
      </x:c>
      <x:c r="U179" s="25" t="str">
        <x:v>N</x:v>
      </x:c>
      <x:c r="V179" s="25" t="str">
        <x:v>N/A</x:v>
      </x:c>
      <x:c r="W179" s="25" t="str">
        <x:v>N</x:v>
      </x:c>
      <x:c r="X179" s="25" t="str">
        <x:v>Y</x:v>
      </x:c>
      <x:c r="Y179" s="25" t="str">
        <x:v>N</x:v>
      </x:c>
      <x:c r="Z179" s="25" t="str">
        <x:v>N</x:v>
      </x:c>
      <x:c r="AA179" s="25" t="str">
        <x:v>N</x:v>
      </x:c>
      <x:c r="AB179" s="25" t="str">
        <x:v>N</x:v>
      </x:c>
      <x:c r="AC179" s="25" t="str">
        <x:v>N</x:v>
      </x:c>
      <x:c r="AD179" s="25" t="str">
        <x:v>Y</x:v>
      </x:c>
      <x:c r="AE179" s="25" t="str">
        <x:v>Y</x:v>
      </x:c>
      <x:c r="AF179" s="25" t="str">
        <x:v>Y</x:v>
      </x:c>
      <x:c r="AG179" s="25" t="str">
        <x:v>N/A</x:v>
      </x:c>
      <x:c r="AH179" s="25" t="str">
        <x:v>N/A</x:v>
      </x:c>
      <x:c r="AI179" s="25" t="str">
        <x:v>N/A</x:v>
      </x:c>
      <x:c r="AJ179" s="25" t="str">
        <x:v>N/A</x:v>
      </x:c>
      <x:c r="AK179" s="25" t="str">
        <x:v>N/A</x:v>
      </x:c>
      <x:c r="AL179" s="25" t="str">
        <x:v>N/A</x:v>
      </x:c>
      <x:c r="AM179" s="25" t="str">
        <x:v>N</x:v>
      </x:c>
      <x:c r="AN179" s="25" t="str">
        <x:v>Y</x:v>
      </x:c>
      <x:c r="AO179" s="25" t="str">
        <x:v>N</x:v>
      </x:c>
      <x:c r="AP179" s="25" t="str">
        <x:v>N</x:v>
      </x:c>
      <x:c r="AQ179" s="25" t="str">
        <x:v>N</x:v>
      </x:c>
      <x:c r="AR179" s="25" t="str">
        <x:v>Y</x:v>
      </x:c>
      <x:c r="AS179" s="25" t="str">
        <x:v>Y</x:v>
      </x:c>
      <x:c r="AT179" s="25" t="str">
        <x:v>Y</x:v>
      </x:c>
      <x:c r="AU179" s="25" t="str">
        <x:v>N</x:v>
      </x:c>
      <x:c r="AV179" s="25" t="str">
        <x:v>N</x:v>
      </x:c>
      <x:c r="AW179" s="25" t="str">
        <x:v>Y</x:v>
      </x:c>
      <x:c r="AX179" s="25" t="str">
        <x:v>N/A</x:v>
      </x:c>
    </x:row>
    <x:row r="180">
      <x:c r="A180" s="24" t="str">
        <x:v>176</x:v>
      </x:c>
      <x:c r="B180" s="25" t="str">
        <x:v>Non-surgical</x:v>
      </x:c>
      <x:c r="C180" s="25" t="str">
        <x:v>wrinkles</x:v>
      </x:c>
      <x:c r="D180" s="25" t="str">
        <x:v>Y</x:v>
      </x:c>
      <x:c r="E180" s="25" t="str">
        <x:v>Y</x:v>
      </x:c>
      <x:c r="F180" s="25" t="str">
        <x:v>Y</x:v>
      </x:c>
      <x:c r="G180" s="25" t="str">
        <x:v>N</x:v>
      </x:c>
      <x:c r="H180" s="25" t="str">
        <x:v>N</x:v>
      </x:c>
      <x:c r="I180" s="25" t="str">
        <x:v>Y</x:v>
      </x:c>
      <x:c r="J180" s="25" t="str">
        <x:v>Y</x:v>
      </x:c>
      <x:c r="K180" s="25" t="str">
        <x:v>Y</x:v>
      </x:c>
      <x:c r="L180" s="25" t="str">
        <x:v>N</x:v>
      </x:c>
      <x:c r="M180" s="25" t="str">
        <x:v>N</x:v>
      </x:c>
      <x:c r="N180" s="25" t="str">
        <x:v>N</x:v>
      </x:c>
      <x:c r="O180" s="25" t="str">
        <x:v>Y</x:v>
      </x:c>
      <x:c r="P180" s="25" t="str">
        <x:v>Exact</x:v>
      </x:c>
      <x:c r="Q180" s="25" t="str">
        <x:v>N</x:v>
      </x:c>
      <x:c r="R180" s="25" t="str">
        <x:v>Y</x:v>
      </x:c>
      <x:c r="S180" s="25" t="str">
        <x:v>N</x:v>
      </x:c>
      <x:c r="T180" s="25" t="str">
        <x:v>Y</x:v>
      </x:c>
      <x:c r="U180" s="25" t="str">
        <x:v>Y</x:v>
      </x:c>
      <x:c r="V180" s="25" t="str">
        <x:v>Y</x:v>
      </x:c>
      <x:c r="W180" s="25" t="str">
        <x:v>N</x:v>
      </x:c>
      <x:c r="X180" s="25" t="str">
        <x:v>Y</x:v>
      </x:c>
      <x:c r="Y180" s="25" t="str">
        <x:v>N</x:v>
      </x:c>
      <x:c r="Z180" s="25" t="str">
        <x:v>N</x:v>
      </x:c>
      <x:c r="AA180" s="25" t="str">
        <x:v>N</x:v>
      </x:c>
      <x:c r="AB180" s="25" t="str">
        <x:v>N</x:v>
      </x:c>
      <x:c r="AC180" s="25" t="str">
        <x:v>Y</x:v>
      </x:c>
      <x:c r="AD180" s="25" t="str">
        <x:v>Y</x:v>
      </x:c>
      <x:c r="AE180" s="25" t="str">
        <x:v>Y</x:v>
      </x:c>
      <x:c r="AF180" s="25" t="str">
        <x:v>Y</x:v>
      </x:c>
      <x:c r="AG180" s="25" t="str">
        <x:v>N/A</x:v>
      </x:c>
      <x:c r="AH180" s="25" t="str">
        <x:v>N/A</x:v>
      </x:c>
      <x:c r="AI180" s="25" t="str">
        <x:v>N/A</x:v>
      </x:c>
      <x:c r="AJ180" s="25" t="str">
        <x:v>N/A</x:v>
      </x:c>
      <x:c r="AK180" s="25" t="str">
        <x:v>N/A</x:v>
      </x:c>
      <x:c r="AL180" s="25" t="str">
        <x:v>N/A</x:v>
      </x:c>
      <x:c r="AM180" s="25" t="str">
        <x:v>N</x:v>
      </x:c>
      <x:c r="AN180" s="25" t="str">
        <x:v>Y</x:v>
      </x:c>
      <x:c r="AO180" s="25" t="str">
        <x:v>Y</x:v>
      </x:c>
      <x:c r="AP180" s="25" t="str">
        <x:v>N</x:v>
      </x:c>
      <x:c r="AQ180" s="25" t="str">
        <x:v>Y</x:v>
      </x:c>
      <x:c r="AR180" s="25" t="str">
        <x:v>Y</x:v>
      </x:c>
      <x:c r="AS180" s="25" t="str">
        <x:v>Y</x:v>
      </x:c>
      <x:c r="AT180" s="25" t="str">
        <x:v>Y</x:v>
      </x:c>
      <x:c r="AU180" s="25" t="str">
        <x:v>N</x:v>
      </x:c>
      <x:c r="AV180" s="25" t="str">
        <x:v>N</x:v>
      </x:c>
      <x:c r="AW180" s="25" t="str">
        <x:v>Y</x:v>
      </x:c>
      <x:c r="AX180" s="25" t="str">
        <x:v>N/A</x:v>
      </x:c>
    </x:row>
    <x:row r="181">
      <x:c r="A181" s="24" t="str">
        <x:v>177</x:v>
      </x:c>
      <x:c r="B181" s="25" t="str">
        <x:v>Non-surgical</x:v>
      </x:c>
      <x:c r="C181" s="25" t="str">
        <x:v>wrinkles</x:v>
      </x:c>
      <x:c r="D181" s="25" t="str">
        <x:v>Y</x:v>
      </x:c>
      <x:c r="E181" s="25" t="str">
        <x:v>Y</x:v>
      </x:c>
      <x:c r="F181" s="25" t="str">
        <x:v>Y</x:v>
      </x:c>
      <x:c r="G181" s="25" t="str">
        <x:v>Y</x:v>
      </x:c>
      <x:c r="H181" s="25" t="str">
        <x:v>N</x:v>
      </x:c>
      <x:c r="I181" s="25" t="str">
        <x:v>Y</x:v>
      </x:c>
      <x:c r="J181" s="25" t="str">
        <x:v>N</x:v>
      </x:c>
      <x:c r="K181" s="25" t="str">
        <x:v>N</x:v>
      </x:c>
      <x:c r="L181" s="25" t="str">
        <x:v>N</x:v>
      </x:c>
      <x:c r="M181" s="25" t="str">
        <x:v>N</x:v>
      </x:c>
      <x:c r="N181" s="25" t="str">
        <x:v>N</x:v>
      </x:c>
      <x:c r="O181" s="25" t="str">
        <x:v>N</x:v>
      </x:c>
      <x:c r="P181" s="25" t="str">
        <x:v>N/A</x:v>
      </x:c>
      <x:c r="Q181" s="25" t="str">
        <x:v>N</x:v>
      </x:c>
      <x:c r="R181" s="25" t="str">
        <x:v>N</x:v>
      </x:c>
      <x:c r="S181" s="25" t="str">
        <x:v>N</x:v>
      </x:c>
      <x:c r="T181" s="25" t="str">
        <x:v>N</x:v>
      </x:c>
      <x:c r="U181" s="25" t="str">
        <x:v>Y</x:v>
      </x:c>
      <x:c r="V181" s="25" t="str">
        <x:v>N</x:v>
      </x:c>
      <x:c r="W181" s="25" t="str">
        <x:v>N</x:v>
      </x:c>
      <x:c r="X181" s="25" t="str">
        <x:v>Y</x:v>
      </x:c>
      <x:c r="Y181" s="25" t="str">
        <x:v>N</x:v>
      </x:c>
      <x:c r="Z181" s="25" t="str">
        <x:v>N</x:v>
      </x:c>
      <x:c r="AA181" s="25" t="str">
        <x:v>N</x:v>
      </x:c>
      <x:c r="AB181" s="25" t="str">
        <x:v>N</x:v>
      </x:c>
      <x:c r="AC181" s="25" t="str">
        <x:v>N</x:v>
      </x:c>
      <x:c r="AD181" s="25" t="str">
        <x:v>Y</x:v>
      </x:c>
      <x:c r="AE181" s="25" t="str">
        <x:v>Y</x:v>
      </x:c>
      <x:c r="AF181" s="25" t="str">
        <x:v>Y</x:v>
      </x:c>
      <x:c r="AG181" s="25" t="str">
        <x:v>N/A</x:v>
      </x:c>
      <x:c r="AH181" s="25" t="str">
        <x:v>N/A</x:v>
      </x:c>
      <x:c r="AI181" s="25" t="str">
        <x:v>N/A</x:v>
      </x:c>
      <x:c r="AJ181" s="25" t="str">
        <x:v>N/A</x:v>
      </x:c>
      <x:c r="AK181" s="25" t="str">
        <x:v>N/A</x:v>
      </x:c>
      <x:c r="AL181" s="25" t="str">
        <x:v>N/A</x:v>
      </x:c>
      <x:c r="AM181" s="25" t="str">
        <x:v>N</x:v>
      </x:c>
      <x:c r="AN181" s="25" t="str">
        <x:v>N</x:v>
      </x:c>
      <x:c r="AO181" s="25" t="str">
        <x:v>N</x:v>
      </x:c>
      <x:c r="AP181" s="25" t="str">
        <x:v>N</x:v>
      </x:c>
      <x:c r="AQ181" s="25" t="str">
        <x:v>N</x:v>
      </x:c>
      <x:c r="AR181" s="25" t="str">
        <x:v>N</x:v>
      </x:c>
      <x:c r="AS181" s="25" t="str">
        <x:v>N</x:v>
      </x:c>
      <x:c r="AT181" s="25" t="str">
        <x:v>N</x:v>
      </x:c>
      <x:c r="AU181" s="25" t="str">
        <x:v>N</x:v>
      </x:c>
      <x:c r="AV181" s="25" t="str">
        <x:v>Y</x:v>
      </x:c>
      <x:c r="AW181" s="25" t="str">
        <x:v>N</x:v>
      </x:c>
      <x:c r="AX181" s="25" t="str">
        <x:v>N/A</x:v>
      </x:c>
    </x:row>
    <x:row r="182">
      <x:c r="A182" s="24" t="str">
        <x:v>178</x:v>
      </x:c>
      <x:c r="B182" s="25" t="str">
        <x:v>Non-surgical</x:v>
      </x:c>
      <x:c r="C182" s="25" t="str">
        <x:v>facial ageing</x:v>
      </x:c>
      <x:c r="D182" s="25" t="str">
        <x:v>N</x:v>
      </x:c>
      <x:c r="E182" s="25" t="str">
        <x:v>Y</x:v>
      </x:c>
      <x:c r="F182" s="25" t="str">
        <x:v>Y</x:v>
      </x:c>
      <x:c r="G182" s="25" t="str">
        <x:v>N</x:v>
      </x:c>
      <x:c r="H182" s="25" t="str">
        <x:v>N</x:v>
      </x:c>
      <x:c r="I182" s="25" t="str">
        <x:v>Y</x:v>
      </x:c>
      <x:c r="J182" s="25" t="str">
        <x:v>Y</x:v>
      </x:c>
      <x:c r="K182" s="25" t="str">
        <x:v>Y</x:v>
      </x:c>
      <x:c r="L182" s="25" t="str">
        <x:v>Y</x:v>
      </x:c>
      <x:c r="M182" s="25" t="str">
        <x:v>Y</x:v>
      </x:c>
      <x:c r="N182" s="25" t="str">
        <x:v>N</x:v>
      </x:c>
      <x:c r="O182" s="25" t="str">
        <x:v>Y</x:v>
      </x:c>
      <x:c r="P182" s="25" t="str">
        <x:v>Exact</x:v>
      </x:c>
      <x:c r="Q182" s="25" t="str">
        <x:v>N</x:v>
      </x:c>
      <x:c r="R182" s="25" t="str">
        <x:v>N</x:v>
      </x:c>
      <x:c r="S182" s="25" t="str">
        <x:v>N</x:v>
      </x:c>
      <x:c r="T182" s="25" t="str">
        <x:v>Y</x:v>
      </x:c>
      <x:c r="U182" s="25" t="str">
        <x:v>Y</x:v>
      </x:c>
      <x:c r="V182" s="25" t="str">
        <x:v>Y</x:v>
      </x:c>
      <x:c r="W182" s="25" t="str">
        <x:v>N</x:v>
      </x:c>
      <x:c r="X182" s="25" t="str">
        <x:v>Y</x:v>
      </x:c>
      <x:c r="Y182" s="25" t="str">
        <x:v>N</x:v>
      </x:c>
      <x:c r="Z182" s="25" t="str">
        <x:v>N</x:v>
      </x:c>
      <x:c r="AA182" s="25" t="str">
        <x:v>N</x:v>
      </x:c>
      <x:c r="AB182" s="25" t="str">
        <x:v>N</x:v>
      </x:c>
      <x:c r="AC182" s="25" t="str">
        <x:v>N</x:v>
      </x:c>
      <x:c r="AD182" s="25" t="str">
        <x:v>Y</x:v>
      </x:c>
      <x:c r="AE182" s="25" t="str">
        <x:v>N</x:v>
      </x:c>
      <x:c r="AF182" s="25" t="str">
        <x:v>Y</x:v>
      </x:c>
      <x:c r="AG182" s="25" t="str">
        <x:v>N/A</x:v>
      </x:c>
      <x:c r="AH182" s="25" t="str">
        <x:v>N/A</x:v>
      </x:c>
      <x:c r="AI182" s="25" t="str">
        <x:v>N/A</x:v>
      </x:c>
      <x:c r="AJ182" s="25" t="str">
        <x:v>N/A</x:v>
      </x:c>
      <x:c r="AK182" s="25" t="str">
        <x:v>N/A</x:v>
      </x:c>
      <x:c r="AL182" s="25" t="str">
        <x:v>N/A</x:v>
      </x:c>
      <x:c r="AM182" s="25" t="str">
        <x:v>N</x:v>
      </x:c>
      <x:c r="AN182" s="25" t="str">
        <x:v>Y</x:v>
      </x:c>
      <x:c r="AO182" s="25" t="str">
        <x:v>N</x:v>
      </x:c>
      <x:c r="AP182" s="25" t="str">
        <x:v>N</x:v>
      </x:c>
      <x:c r="AQ182" s="25" t="str">
        <x:v>N</x:v>
      </x:c>
      <x:c r="AR182" s="25" t="str">
        <x:v>Y</x:v>
      </x:c>
      <x:c r="AS182" s="25" t="str">
        <x:v>Y</x:v>
      </x:c>
      <x:c r="AT182" s="25" t="str">
        <x:v>N</x:v>
      </x:c>
      <x:c r="AU182" s="25" t="str">
        <x:v>N</x:v>
      </x:c>
      <x:c r="AV182" s="25" t="str">
        <x:v>N</x:v>
      </x:c>
      <x:c r="AW182" s="25" t="str">
        <x:v>N</x:v>
      </x:c>
      <x:c r="AX182" s="25" t="str">
        <x:v>N/A</x:v>
      </x:c>
    </x:row>
    <x:row r="183">
      <x:c r="A183" s="24" t="str">
        <x:v>179</x:v>
      </x:c>
      <x:c r="B183" s="25" t="str">
        <x:v>Non-surgical</x:v>
      </x:c>
      <x:c r="C183" s="25" t="str">
        <x:v>facial ageing</x:v>
      </x:c>
      <x:c r="D183" s="25" t="str">
        <x:v>Y</x:v>
      </x:c>
      <x:c r="E183" s="25" t="str">
        <x:v>Y</x:v>
      </x:c>
      <x:c r="F183" s="25" t="str">
        <x:v>N</x:v>
      </x:c>
      <x:c r="G183" s="25" t="str">
        <x:v>N</x:v>
      </x:c>
      <x:c r="H183" s="25" t="str">
        <x:v>N</x:v>
      </x:c>
      <x:c r="I183" s="25" t="str">
        <x:v>Y</x:v>
      </x:c>
      <x:c r="J183" s="25" t="str">
        <x:v>Y</x:v>
      </x:c>
      <x:c r="K183" s="25" t="str">
        <x:v>N</x:v>
      </x:c>
      <x:c r="L183" s="25" t="str">
        <x:v>N</x:v>
      </x:c>
      <x:c r="M183" s="25" t="str">
        <x:v>N</x:v>
      </x:c>
      <x:c r="N183" s="25" t="str">
        <x:v>N</x:v>
      </x:c>
      <x:c r="O183" s="25" t="str">
        <x:v>Y</x:v>
      </x:c>
      <x:c r="P183" s="25" t="str">
        <x:v>Exact</x:v>
      </x:c>
      <x:c r="Q183" s="25" t="str">
        <x:v>N</x:v>
      </x:c>
      <x:c r="R183" s="25" t="str">
        <x:v>N</x:v>
      </x:c>
      <x:c r="S183" s="25" t="str">
        <x:v>N</x:v>
      </x:c>
      <x:c r="T183" s="25" t="str">
        <x:v>Y</x:v>
      </x:c>
      <x:c r="U183" s="25" t="str">
        <x:v>Y</x:v>
      </x:c>
      <x:c r="V183" s="25" t="str">
        <x:v>Y</x:v>
      </x:c>
      <x:c r="W183" s="25" t="str">
        <x:v>N</x:v>
      </x:c>
      <x:c r="X183" s="25" t="str">
        <x:v>N</x:v>
      </x:c>
      <x:c r="Y183" s="25" t="str">
        <x:v>N</x:v>
      </x:c>
      <x:c r="Z183" s="25" t="str">
        <x:v>N</x:v>
      </x:c>
      <x:c r="AA183" s="25" t="str">
        <x:v>N</x:v>
      </x:c>
      <x:c r="AB183" s="25" t="str">
        <x:v>N</x:v>
      </x:c>
      <x:c r="AC183" s="25" t="str">
        <x:v>Y</x:v>
      </x:c>
      <x:c r="AD183" s="25" t="str">
        <x:v>Y</x:v>
      </x:c>
      <x:c r="AE183" s="25" t="str">
        <x:v>Y</x:v>
      </x:c>
      <x:c r="AF183" s="25" t="str">
        <x:v>Y</x:v>
      </x:c>
      <x:c r="AG183" s="25" t="str">
        <x:v>N/A</x:v>
      </x:c>
      <x:c r="AH183" s="25" t="str">
        <x:v>N/A</x:v>
      </x:c>
      <x:c r="AI183" s="25" t="str">
        <x:v>N/A</x:v>
      </x:c>
      <x:c r="AJ183" s="25" t="str">
        <x:v>N/A</x:v>
      </x:c>
      <x:c r="AK183" s="25" t="str">
        <x:v>N/A</x:v>
      </x:c>
      <x:c r="AL183" s="25" t="str">
        <x:v>N/A</x:v>
      </x:c>
      <x:c r="AM183" s="25" t="str">
        <x:v>N</x:v>
      </x:c>
      <x:c r="AN183" s="25" t="str">
        <x:v>Y</x:v>
      </x:c>
      <x:c r="AO183" s="25" t="str">
        <x:v>N</x:v>
      </x:c>
      <x:c r="AP183" s="25" t="str">
        <x:v>N</x:v>
      </x:c>
      <x:c r="AQ183" s="25" t="str">
        <x:v>Y</x:v>
      </x:c>
      <x:c r="AR183" s="25" t="str">
        <x:v>Y</x:v>
      </x:c>
      <x:c r="AS183" s="25" t="str">
        <x:v>Y</x:v>
      </x:c>
      <x:c r="AT183" s="25" t="str">
        <x:v>N</x:v>
      </x:c>
      <x:c r="AU183" s="25" t="str">
        <x:v>N</x:v>
      </x:c>
      <x:c r="AV183" s="25" t="str">
        <x:v>N</x:v>
      </x:c>
      <x:c r="AW183" s="25" t="str">
        <x:v>N</x:v>
      </x:c>
      <x:c r="AX183" s="25" t="str">
        <x:v>N/A</x:v>
      </x:c>
    </x:row>
    <x:row r="184">
      <x:c r="A184" s="24" t="str">
        <x:v>180</x:v>
      </x:c>
      <x:c r="B184" s="25" t="str">
        <x:v>Non-surgical</x:v>
      </x:c>
      <x:c r="C184" s="25" t="str">
        <x:v>facial ageing</x:v>
      </x:c>
      <x:c r="D184" s="25" t="str">
        <x:v>Y</x:v>
      </x:c>
      <x:c r="E184" s="25" t="str">
        <x:v>Y</x:v>
      </x:c>
      <x:c r="F184" s="25" t="str">
        <x:v>Y</x:v>
      </x:c>
      <x:c r="G184" s="25" t="str">
        <x:v>N</x:v>
      </x:c>
      <x:c r="H184" s="25" t="str">
        <x:v>N</x:v>
      </x:c>
      <x:c r="I184" s="25" t="str">
        <x:v>Y</x:v>
      </x:c>
      <x:c r="J184" s="25" t="str">
        <x:v>Y</x:v>
      </x:c>
      <x:c r="K184" s="25" t="str">
        <x:v>Y</x:v>
      </x:c>
      <x:c r="L184" s="25" t="str">
        <x:v>Y</x:v>
      </x:c>
      <x:c r="M184" s="25" t="str">
        <x:v>Y</x:v>
      </x:c>
      <x:c r="N184" s="25" t="str">
        <x:v>Y</x:v>
      </x:c>
      <x:c r="O184" s="25" t="str">
        <x:v>N</x:v>
      </x:c>
      <x:c r="P184" s="25" t="str">
        <x:v>N/A</x:v>
      </x:c>
      <x:c r="Q184" s="25" t="str">
        <x:v>N</x:v>
      </x:c>
      <x:c r="R184" s="25" t="str">
        <x:v>N</x:v>
      </x:c>
      <x:c r="S184" s="25" t="str">
        <x:v>N</x:v>
      </x:c>
      <x:c r="T184" s="25" t="str">
        <x:v>Y</x:v>
      </x:c>
      <x:c r="U184" s="25" t="str">
        <x:v>Y</x:v>
      </x:c>
      <x:c r="V184" s="25" t="str">
        <x:v>Y</x:v>
      </x:c>
      <x:c r="W184" s="25" t="str">
        <x:v>N</x:v>
      </x:c>
      <x:c r="X184" s="25" t="str">
        <x:v>N</x:v>
      </x:c>
      <x:c r="Y184" s="25" t="str">
        <x:v>N</x:v>
      </x:c>
      <x:c r="Z184" s="25" t="str">
        <x:v>N</x:v>
      </x:c>
      <x:c r="AA184" s="25" t="str">
        <x:v>N</x:v>
      </x:c>
      <x:c r="AB184" s="25" t="str">
        <x:v>N</x:v>
      </x:c>
      <x:c r="AC184" s="25" t="str">
        <x:v>N</x:v>
      </x:c>
      <x:c r="AD184" s="25" t="str">
        <x:v>Y</x:v>
      </x:c>
      <x:c r="AE184" s="25" t="str">
        <x:v>Y</x:v>
      </x:c>
      <x:c r="AF184" s="25" t="str">
        <x:v>Y</x:v>
      </x:c>
      <x:c r="AG184" s="25" t="str">
        <x:v>N/A</x:v>
      </x:c>
      <x:c r="AH184" s="25" t="str">
        <x:v>N/A</x:v>
      </x:c>
      <x:c r="AI184" s="25" t="str">
        <x:v>N/A</x:v>
      </x:c>
      <x:c r="AJ184" s="25" t="str">
        <x:v>N/A</x:v>
      </x:c>
      <x:c r="AK184" s="25" t="str">
        <x:v>N/A</x:v>
      </x:c>
      <x:c r="AL184" s="25" t="str">
        <x:v>N/A</x:v>
      </x:c>
      <x:c r="AM184" s="25" t="str">
        <x:v>N</x:v>
      </x:c>
      <x:c r="AN184" s="25" t="str">
        <x:v>N</x:v>
      </x:c>
      <x:c r="AO184" s="25" t="str">
        <x:v>Y</x:v>
      </x:c>
      <x:c r="AP184" s="25" t="str">
        <x:v>N</x:v>
      </x:c>
      <x:c r="AQ184" s="25" t="str">
        <x:v>N</x:v>
      </x:c>
      <x:c r="AR184" s="25" t="str">
        <x:v>Y</x:v>
      </x:c>
      <x:c r="AS184" s="25" t="str">
        <x:v>N</x:v>
      </x:c>
      <x:c r="AT184" s="25" t="str">
        <x:v>N</x:v>
      </x:c>
      <x:c r="AU184" s="25" t="str">
        <x:v>N</x:v>
      </x:c>
      <x:c r="AV184" s="25" t="str">
        <x:v>Y</x:v>
      </x:c>
      <x:c r="AW184" s="25" t="str">
        <x:v>N</x:v>
      </x:c>
      <x:c r="AX184" s="25" t="str">
        <x:v>N/A</x:v>
      </x:c>
    </x:row>
    <x:row r="185">
      <x:c r="A185" s="24" t="str">
        <x:v>181</x:v>
      </x:c>
      <x:c r="B185" s="25" t="str">
        <x:v>Non-surgical</x:v>
      </x:c>
      <x:c r="C185" s="25" t="str">
        <x:v>facial ageing</x:v>
      </x:c>
      <x:c r="D185" s="25" t="str">
        <x:v>Y</x:v>
      </x:c>
      <x:c r="E185" s="25" t="str">
        <x:v>N</x:v>
      </x:c>
      <x:c r="F185" s="25" t="str">
        <x:v>Y</x:v>
      </x:c>
      <x:c r="G185" s="25" t="str">
        <x:v>N</x:v>
      </x:c>
      <x:c r="H185" s="25" t="str">
        <x:v>Y</x:v>
      </x:c>
      <x:c r="I185" s="25" t="str">
        <x:v>Y</x:v>
      </x:c>
      <x:c r="J185" s="25" t="str">
        <x:v>Y</x:v>
      </x:c>
      <x:c r="K185" s="25" t="str">
        <x:v>Y</x:v>
      </x:c>
      <x:c r="L185" s="25" t="str">
        <x:v>Y</x:v>
      </x:c>
      <x:c r="M185" s="25" t="str">
        <x:v>Y</x:v>
      </x:c>
      <x:c r="N185" s="25" t="str">
        <x:v>N</x:v>
      </x:c>
      <x:c r="O185" s="25" t="str">
        <x:v>Y</x:v>
      </x:c>
      <x:c r="P185" s="25" t="str">
        <x:v>From</x:v>
      </x:c>
      <x:c r="Q185" s="25" t="str">
        <x:v>N</x:v>
      </x:c>
      <x:c r="R185" s="25" t="str">
        <x:v>N</x:v>
      </x:c>
      <x:c r="S185" s="25" t="str">
        <x:v>N</x:v>
      </x:c>
      <x:c r="T185" s="25" t="str">
        <x:v>N</x:v>
      </x:c>
      <x:c r="U185" s="25" t="str">
        <x:v>N</x:v>
      </x:c>
      <x:c r="V185" s="25" t="str">
        <x:v>N/A</x:v>
      </x:c>
      <x:c r="W185" s="25" t="str">
        <x:v>N</x:v>
      </x:c>
      <x:c r="X185" s="25" t="str">
        <x:v>Y</x:v>
      </x:c>
      <x:c r="Y185" s="25" t="str">
        <x:v>N</x:v>
      </x:c>
      <x:c r="Z185" s="25" t="str">
        <x:v>N</x:v>
      </x:c>
      <x:c r="AA185" s="25" t="str">
        <x:v>N</x:v>
      </x:c>
      <x:c r="AB185" s="25" t="str">
        <x:v>N</x:v>
      </x:c>
      <x:c r="AC185" s="25" t="str">
        <x:v>N</x:v>
      </x:c>
      <x:c r="AD185" s="25" t="str">
        <x:v>Y</x:v>
      </x:c>
      <x:c r="AE185" s="25" t="str">
        <x:v>Y</x:v>
      </x:c>
      <x:c r="AF185" s="25" t="str">
        <x:v>Y</x:v>
      </x:c>
      <x:c r="AG185" s="25" t="str">
        <x:v>N/A</x:v>
      </x:c>
      <x:c r="AH185" s="25" t="str">
        <x:v>N/A</x:v>
      </x:c>
      <x:c r="AI185" s="25" t="str">
        <x:v>N/A</x:v>
      </x:c>
      <x:c r="AJ185" s="25" t="str">
        <x:v>N/A</x:v>
      </x:c>
      <x:c r="AK185" s="25" t="str">
        <x:v>N/A</x:v>
      </x:c>
      <x:c r="AL185" s="25" t="str">
        <x:v>N/A</x:v>
      </x:c>
      <x:c r="AM185" s="25" t="str">
        <x:v>N</x:v>
      </x:c>
      <x:c r="AN185" s="25" t="str">
        <x:v>N</x:v>
      </x:c>
      <x:c r="AO185" s="25" t="str">
        <x:v>Y</x:v>
      </x:c>
      <x:c r="AP185" s="25" t="str">
        <x:v>Y</x:v>
      </x:c>
      <x:c r="AQ185" s="25" t="str">
        <x:v>N</x:v>
      </x:c>
      <x:c r="AR185" s="25" t="str">
        <x:v>Y</x:v>
      </x:c>
      <x:c r="AS185" s="25" t="str">
        <x:v>N</x:v>
      </x:c>
      <x:c r="AT185" s="25" t="str">
        <x:v>Y</x:v>
      </x:c>
      <x:c r="AU185" s="25" t="str">
        <x:v>Y</x:v>
      </x:c>
      <x:c r="AV185" s="25" t="str">
        <x:v>Y</x:v>
      </x:c>
      <x:c r="AW185" s="25" t="str">
        <x:v>Y</x:v>
      </x:c>
      <x:c r="AX185" s="25" t="str">
        <x:v>N/A</x:v>
      </x:c>
    </x:row>
    <x:row r="186">
      <x:c r="A186" s="24" t="str">
        <x:v>182</x:v>
      </x:c>
      <x:c r="B186" s="25" t="str">
        <x:v>Non-surgical</x:v>
      </x:c>
      <x:c r="C186" s="25" t="str">
        <x:v>facial ageing</x:v>
      </x:c>
      <x:c r="D186" s="25" t="str">
        <x:v>Y</x:v>
      </x:c>
      <x:c r="E186" s="25" t="str">
        <x:v>Y</x:v>
      </x:c>
      <x:c r="F186" s="25" t="str">
        <x:v>Y</x:v>
      </x:c>
      <x:c r="G186" s="25" t="str">
        <x:v>Y</x:v>
      </x:c>
      <x:c r="H186" s="25" t="str">
        <x:v>Y</x:v>
      </x:c>
      <x:c r="I186" s="25" t="str">
        <x:v>Y</x:v>
      </x:c>
      <x:c r="J186" s="25" t="str">
        <x:v>Y</x:v>
      </x:c>
      <x:c r="K186" s="25" t="str">
        <x:v>Y</x:v>
      </x:c>
      <x:c r="L186" s="25" t="str">
        <x:v>Y</x:v>
      </x:c>
      <x:c r="M186" s="25" t="str">
        <x:v>Y</x:v>
      </x:c>
      <x:c r="N186" s="25" t="str">
        <x:v>Y</x:v>
      </x:c>
      <x:c r="O186" s="25" t="str">
        <x:v>Y</x:v>
      </x:c>
      <x:c r="P186" s="25" t="str">
        <x:v>Exact</x:v>
      </x:c>
      <x:c r="Q186" s="25" t="str">
        <x:v>N</x:v>
      </x:c>
      <x:c r="R186" s="25" t="str">
        <x:v>Y</x:v>
      </x:c>
      <x:c r="S186" s="25" t="str">
        <x:v>Y</x:v>
      </x:c>
      <x:c r="T186" s="25" t="str">
        <x:v>Y</x:v>
      </x:c>
      <x:c r="U186" s="25" t="str">
        <x:v>Y</x:v>
      </x:c>
      <x:c r="V186" s="25" t="str">
        <x:v>Y</x:v>
      </x:c>
      <x:c r="W186" s="25" t="str">
        <x:v>N</x:v>
      </x:c>
      <x:c r="X186" s="25" t="str">
        <x:v>Y</x:v>
      </x:c>
      <x:c r="Y186" s="25" t="str">
        <x:v>Y</x:v>
      </x:c>
      <x:c r="Z186" s="25" t="str">
        <x:v>Y</x:v>
      </x:c>
      <x:c r="AA186" s="25" t="str">
        <x:v>N</x:v>
      </x:c>
      <x:c r="AB186" s="25" t="str">
        <x:v>N</x:v>
      </x:c>
      <x:c r="AC186" s="25" t="str">
        <x:v>N</x:v>
      </x:c>
      <x:c r="AD186" s="25" t="str">
        <x:v>Y</x:v>
      </x:c>
      <x:c r="AE186" s="25" t="str">
        <x:v>Y</x:v>
      </x:c>
      <x:c r="AF186" s="25" t="str">
        <x:v>Y</x:v>
      </x:c>
      <x:c r="AG186" s="25" t="str">
        <x:v>N/A</x:v>
      </x:c>
      <x:c r="AH186" s="25" t="str">
        <x:v>N/A</x:v>
      </x:c>
      <x:c r="AI186" s="25" t="str">
        <x:v>N/A</x:v>
      </x:c>
      <x:c r="AJ186" s="25" t="str">
        <x:v>N/A</x:v>
      </x:c>
      <x:c r="AK186" s="25" t="str">
        <x:v>N/A</x:v>
      </x:c>
      <x:c r="AL186" s="25" t="str">
        <x:v>N/A</x:v>
      </x:c>
      <x:c r="AM186" s="25" t="str">
        <x:v>N</x:v>
      </x:c>
      <x:c r="AN186" s="25" t="str">
        <x:v>N</x:v>
      </x:c>
      <x:c r="AO186" s="25" t="str">
        <x:v>Y</x:v>
      </x:c>
      <x:c r="AP186" s="25" t="str">
        <x:v>N</x:v>
      </x:c>
      <x:c r="AQ186" s="25" t="str">
        <x:v>N</x:v>
      </x:c>
      <x:c r="AR186" s="25" t="str">
        <x:v>Y</x:v>
      </x:c>
      <x:c r="AS186" s="25" t="str">
        <x:v>N</x:v>
      </x:c>
      <x:c r="AT186" s="25" t="str">
        <x:v>Y</x:v>
      </x:c>
      <x:c r="AU186" s="25" t="str">
        <x:v>N</x:v>
      </x:c>
      <x:c r="AV186" s="25" t="str">
        <x:v>Y</x:v>
      </x:c>
      <x:c r="AW186" s="25" t="str">
        <x:v>Y</x:v>
      </x:c>
      <x:c r="AX186" s="25" t="str">
        <x:v>N/A</x:v>
      </x:c>
    </x:row>
    <x:row r="187">
      <x:c r="A187" s="24" t="str">
        <x:v>183</x:v>
      </x:c>
      <x:c r="B187" s="25" t="str">
        <x:v>Surgical</x:v>
      </x:c>
      <x:c r="C187" s="25" t="str">
        <x:v>hair loss</x:v>
      </x:c>
      <x:c r="D187" s="25" t="str">
        <x:v>Y</x:v>
      </x:c>
      <x:c r="E187" s="25" t="str">
        <x:v>Y</x:v>
      </x:c>
      <x:c r="F187" s="25" t="str">
        <x:v>Y</x:v>
      </x:c>
      <x:c r="G187" s="25" t="str">
        <x:v>Y</x:v>
      </x:c>
      <x:c r="H187" s="25" t="str">
        <x:v>Y</x:v>
      </x:c>
      <x:c r="I187" s="25" t="str">
        <x:v>Y</x:v>
      </x:c>
      <x:c r="J187" s="25" t="str">
        <x:v>Y</x:v>
      </x:c>
      <x:c r="K187" s="25" t="str">
        <x:v>Y</x:v>
      </x:c>
      <x:c r="L187" s="25" t="str">
        <x:v>Y</x:v>
      </x:c>
      <x:c r="M187" s="25" t="str">
        <x:v>N</x:v>
      </x:c>
      <x:c r="N187" s="25" t="str">
        <x:v>Y</x:v>
      </x:c>
      <x:c r="O187" s="25" t="str">
        <x:v>Y</x:v>
      </x:c>
      <x:c r="P187" s="25" t="str">
        <x:v>Range</x:v>
      </x:c>
      <x:c r="Q187" s="25" t="str">
        <x:v>N</x:v>
      </x:c>
      <x:c r="R187" s="25" t="str">
        <x:v>N</x:v>
      </x:c>
      <x:c r="S187" s="25" t="str">
        <x:v>N</x:v>
      </x:c>
      <x:c r="T187" s="25" t="str">
        <x:v>Y</x:v>
      </x:c>
      <x:c r="U187" s="25" t="str">
        <x:v>Y</x:v>
      </x:c>
      <x:c r="V187" s="25" t="str">
        <x:v>Y</x:v>
      </x:c>
      <x:c r="W187" s="25" t="str">
        <x:v>Y</x:v>
      </x:c>
      <x:c r="X187" s="25" t="str">
        <x:v>Y</x:v>
      </x:c>
      <x:c r="Y187" s="25" t="str">
        <x:v>N</x:v>
      </x:c>
      <x:c r="Z187" s="25" t="str">
        <x:v>N</x:v>
      </x:c>
      <x:c r="AA187" s="25" t="str">
        <x:v>N</x:v>
      </x:c>
      <x:c r="AB187" s="25" t="str">
        <x:v>N</x:v>
      </x:c>
      <x:c r="AC187" s="25" t="str">
        <x:v>Y</x:v>
      </x:c>
      <x:c r="AD187" s="25" t="str">
        <x:v>Y</x:v>
      </x:c>
      <x:c r="AE187" s="25" t="str">
        <x:v>Y</x:v>
      </x:c>
      <x:c r="AF187" s="25" t="str">
        <x:v>Y</x:v>
      </x:c>
      <x:c r="AG187" s="25" t="str">
        <x:v>N/A</x:v>
      </x:c>
      <x:c r="AH187" s="25" t="str">
        <x:v>N/A</x:v>
      </x:c>
      <x:c r="AI187" s="25" t="str">
        <x:v>N/A</x:v>
      </x:c>
      <x:c r="AJ187" s="25" t="str">
        <x:v>N/A</x:v>
      </x:c>
      <x:c r="AK187" s="25" t="str">
        <x:v>N/A</x:v>
      </x:c>
      <x:c r="AL187" s="25" t="str">
        <x:v>N/A</x:v>
      </x:c>
      <x:c r="AM187" s="25" t="str">
        <x:v>N</x:v>
      </x:c>
      <x:c r="AN187" s="25" t="str">
        <x:v>N</x:v>
      </x:c>
      <x:c r="AO187" s="25" t="str">
        <x:v>Y</x:v>
      </x:c>
      <x:c r="AP187" s="25" t="str">
        <x:v>N</x:v>
      </x:c>
      <x:c r="AQ187" s="25" t="str">
        <x:v>Y</x:v>
      </x:c>
      <x:c r="AR187" s="25" t="str">
        <x:v>Y</x:v>
      </x:c>
      <x:c r="AS187" s="25" t="str">
        <x:v>N</x:v>
      </x:c>
      <x:c r="AT187" s="25" t="str">
        <x:v>Y</x:v>
      </x:c>
      <x:c r="AU187" s="25" t="str">
        <x:v>N</x:v>
      </x:c>
      <x:c r="AV187" s="25" t="str">
        <x:v>Y</x:v>
      </x:c>
      <x:c r="AW187" s="25" t="str">
        <x:v>Y</x:v>
      </x:c>
      <x:c r="AX187" s="25" t="str">
        <x:v>N/A</x:v>
      </x:c>
    </x:row>
    <x:row r="188">
      <x:c r="A188" s="24" t="str">
        <x:v>184</x:v>
      </x:c>
      <x:c r="B188" s="25" t="str">
        <x:v>Mixed</x:v>
      </x:c>
      <x:c r="C188" s="25" t="str">
        <x:v>breast</x:v>
      </x:c>
      <x:c r="D188" s="25" t="str">
        <x:v>Y</x:v>
      </x:c>
      <x:c r="E188" s="25" t="str">
        <x:v>Y</x:v>
      </x:c>
      <x:c r="F188" s="25" t="str">
        <x:v>Y</x:v>
      </x:c>
      <x:c r="G188" s="25" t="str">
        <x:v>Y</x:v>
      </x:c>
      <x:c r="H188" s="25" t="str">
        <x:v>Y</x:v>
      </x:c>
      <x:c r="I188" s="25" t="str">
        <x:v>Y</x:v>
      </x:c>
      <x:c r="J188" s="25" t="str">
        <x:v>Y</x:v>
      </x:c>
      <x:c r="K188" s="25" t="str">
        <x:v>Y</x:v>
      </x:c>
      <x:c r="L188" s="25" t="str">
        <x:v>Y</x:v>
      </x:c>
      <x:c r="M188" s="25" t="str">
        <x:v>N</x:v>
      </x:c>
      <x:c r="N188" s="25" t="str">
        <x:v>N</x:v>
      </x:c>
      <x:c r="O188" s="25" t="str">
        <x:v>N</x:v>
      </x:c>
      <x:c r="P188" s="25" t="str">
        <x:v>N/A</x:v>
      </x:c>
      <x:c r="Q188" s="25" t="str">
        <x:v>N</x:v>
      </x:c>
      <x:c r="R188" s="25" t="str">
        <x:v>N</x:v>
      </x:c>
      <x:c r="S188" s="25" t="str">
        <x:v>N</x:v>
      </x:c>
      <x:c r="T188" s="25" t="str">
        <x:v>Y</x:v>
      </x:c>
      <x:c r="U188" s="25" t="str">
        <x:v>Y</x:v>
      </x:c>
      <x:c r="V188" s="25" t="str">
        <x:v>Y</x:v>
      </x:c>
      <x:c r="W188" s="25" t="str">
        <x:v>Y</x:v>
      </x:c>
      <x:c r="X188" s="25" t="str">
        <x:v>Y</x:v>
      </x:c>
      <x:c r="Y188" s="25" t="str">
        <x:v>N</x:v>
      </x:c>
      <x:c r="Z188" s="25" t="str">
        <x:v>N</x:v>
      </x:c>
      <x:c r="AA188" s="25" t="str">
        <x:v>N</x:v>
      </x:c>
      <x:c r="AB188" s="25" t="str">
        <x:v>N</x:v>
      </x:c>
      <x:c r="AC188" s="25" t="str">
        <x:v>N</x:v>
      </x:c>
      <x:c r="AD188" s="25" t="str">
        <x:v>Y</x:v>
      </x:c>
      <x:c r="AE188" s="25" t="str">
        <x:v>Y</x:v>
      </x:c>
      <x:c r="AF188" s="25" t="str">
        <x:v>Y</x:v>
      </x:c>
      <x:c r="AG188" s="25" t="str">
        <x:v>N/A</x:v>
      </x:c>
      <x:c r="AH188" s="25" t="str">
        <x:v>N/A</x:v>
      </x:c>
      <x:c r="AI188" s="25" t="str">
        <x:v>N/A</x:v>
      </x:c>
      <x:c r="AJ188" s="25" t="str">
        <x:v>N/A</x:v>
      </x:c>
      <x:c r="AK188" s="25" t="str">
        <x:v>N/A</x:v>
      </x:c>
      <x:c r="AL188" s="25" t="str">
        <x:v>N/A</x:v>
      </x:c>
      <x:c r="AM188" s="25" t="str">
        <x:v>N</x:v>
      </x:c>
      <x:c r="AN188" s="25" t="str">
        <x:v>N</x:v>
      </x:c>
      <x:c r="AO188" s="25" t="str">
        <x:v>Y</x:v>
      </x:c>
      <x:c r="AP188" s="25" t="str">
        <x:v>N</x:v>
      </x:c>
      <x:c r="AQ188" s="25" t="str">
        <x:v>N</x:v>
      </x:c>
      <x:c r="AR188" s="25" t="str">
        <x:v>N</x:v>
      </x:c>
      <x:c r="AS188" s="25" t="str">
        <x:v>N</x:v>
      </x:c>
      <x:c r="AT188" s="25" t="str">
        <x:v>Y</x:v>
      </x:c>
      <x:c r="AU188" s="25" t="str">
        <x:v>N</x:v>
      </x:c>
      <x:c r="AV188" s="25" t="str">
        <x:v>N</x:v>
      </x:c>
      <x:c r="AW188" s="25" t="str">
        <x:v>N</x:v>
      </x:c>
      <x:c r="AX188" s="25" t="str">
        <x:v>N/A</x:v>
      </x:c>
    </x:row>
    <x:row r="189">
      <x:c r="A189" s="24" t="str">
        <x:v>185</x:v>
      </x:c>
      <x:c r="B189" s="25" t="str">
        <x:v>Non-surgical</x:v>
      </x:c>
      <x:c r="C189" s="25" t="str">
        <x:v>hair loss</x:v>
      </x:c>
      <x:c r="D189" s="25" t="str">
        <x:v>Y</x:v>
      </x:c>
      <x:c r="E189" s="25" t="str">
        <x:v>Y</x:v>
      </x:c>
      <x:c r="F189" s="25" t="str">
        <x:v>Y</x:v>
      </x:c>
      <x:c r="G189" s="25" t="str">
        <x:v>Y</x:v>
      </x:c>
      <x:c r="H189" s="25" t="str">
        <x:v>N</x:v>
      </x:c>
      <x:c r="I189" s="25" t="str">
        <x:v>Y</x:v>
      </x:c>
      <x:c r="J189" s="25" t="str">
        <x:v>Y</x:v>
      </x:c>
      <x:c r="K189" s="25" t="str">
        <x:v>Y</x:v>
      </x:c>
      <x:c r="L189" s="25" t="str">
        <x:v>Y</x:v>
      </x:c>
      <x:c r="M189" s="25" t="str">
        <x:v>N</x:v>
      </x:c>
      <x:c r="N189" s="25" t="str">
        <x:v>N</x:v>
      </x:c>
      <x:c r="O189" s="25" t="str">
        <x:v>Y</x:v>
      </x:c>
      <x:c r="P189" s="25" t="str">
        <x:v>Exact</x:v>
      </x:c>
      <x:c r="Q189" s="25" t="str">
        <x:v>N</x:v>
      </x:c>
      <x:c r="R189" s="25" t="str">
        <x:v>Y</x:v>
      </x:c>
      <x:c r="S189" s="25" t="str">
        <x:v>N</x:v>
      </x:c>
      <x:c r="T189" s="25" t="str">
        <x:v>Y</x:v>
      </x:c>
      <x:c r="U189" s="25" t="str">
        <x:v>Y</x:v>
      </x:c>
      <x:c r="V189" s="25" t="str">
        <x:v>Y</x:v>
      </x:c>
      <x:c r="W189" s="25" t="str">
        <x:v>N</x:v>
      </x:c>
      <x:c r="X189" s="25" t="str">
        <x:v>Y</x:v>
      </x:c>
      <x:c r="Y189" s="25" t="str">
        <x:v>Y</x:v>
      </x:c>
      <x:c r="Z189" s="25" t="str">
        <x:v>Y</x:v>
      </x:c>
      <x:c r="AA189" s="25" t="str">
        <x:v>N</x:v>
      </x:c>
      <x:c r="AB189" s="25" t="str">
        <x:v>N</x:v>
      </x:c>
      <x:c r="AC189" s="25" t="str">
        <x:v>Y</x:v>
      </x:c>
      <x:c r="AD189" s="25" t="str">
        <x:v>Y</x:v>
      </x:c>
      <x:c r="AE189" s="25" t="str">
        <x:v>Y</x:v>
      </x:c>
      <x:c r="AF189" s="25" t="str">
        <x:v>Y</x:v>
      </x:c>
      <x:c r="AG189" s="25" t="str">
        <x:v>N/A</x:v>
      </x:c>
      <x:c r="AH189" s="25" t="str">
        <x:v>N/A</x:v>
      </x:c>
      <x:c r="AI189" s="25" t="str">
        <x:v>N/A</x:v>
      </x:c>
      <x:c r="AJ189" s="25" t="str">
        <x:v>N/A</x:v>
      </x:c>
      <x:c r="AK189" s="25" t="str">
        <x:v>N/A</x:v>
      </x:c>
      <x:c r="AL189" s="25" t="str">
        <x:v>N/A</x:v>
      </x:c>
      <x:c r="AM189" s="25" t="str">
        <x:v>N</x:v>
      </x:c>
      <x:c r="AN189" s="25" t="str">
        <x:v>Y</x:v>
      </x:c>
      <x:c r="AO189" s="25" t="str">
        <x:v>N</x:v>
      </x:c>
      <x:c r="AP189" s="25" t="str">
        <x:v>N</x:v>
      </x:c>
      <x:c r="AQ189" s="25" t="str">
        <x:v>Y</x:v>
      </x:c>
      <x:c r="AR189" s="25" t="str">
        <x:v>Y</x:v>
      </x:c>
      <x:c r="AS189" s="25" t="str">
        <x:v>Y</x:v>
      </x:c>
      <x:c r="AT189" s="25" t="str">
        <x:v>N</x:v>
      </x:c>
      <x:c r="AU189" s="25" t="str">
        <x:v>N</x:v>
      </x:c>
      <x:c r="AV189" s="25" t="str">
        <x:v>Y</x:v>
      </x:c>
      <x:c r="AW189" s="25" t="str">
        <x:v>Y</x:v>
      </x:c>
      <x:c r="AX189" s="25" t="str">
        <x:v>N/A</x:v>
      </x:c>
    </x:row>
    <x:row r="190">
      <x:c r="A190" s="24" t="str">
        <x:v>186</x:v>
      </x:c>
      <x:c r="B190" s="25" t="str">
        <x:v>Non-surgical</x:v>
      </x:c>
      <x:c r="C190" s="25" t="str">
        <x:v>wrinkles</x:v>
      </x:c>
      <x:c r="D190" s="25" t="str">
        <x:v>Y</x:v>
      </x:c>
      <x:c r="E190" s="25" t="str">
        <x:v>Y</x:v>
      </x:c>
      <x:c r="F190" s="25" t="str">
        <x:v>N</x:v>
      </x:c>
      <x:c r="G190" s="25" t="str">
        <x:v>N</x:v>
      </x:c>
      <x:c r="H190" s="25" t="str">
        <x:v>N</x:v>
      </x:c>
      <x:c r="I190" s="25" t="str">
        <x:v>Y</x:v>
      </x:c>
      <x:c r="J190" s="25" t="str">
        <x:v>Y</x:v>
      </x:c>
      <x:c r="K190" s="25" t="str">
        <x:v>Y</x:v>
      </x:c>
      <x:c r="L190" s="25" t="str">
        <x:v>N</x:v>
      </x:c>
      <x:c r="M190" s="25" t="str">
        <x:v>N</x:v>
      </x:c>
      <x:c r="N190" s="25" t="str">
        <x:v>N</x:v>
      </x:c>
      <x:c r="O190" s="25" t="str">
        <x:v>N</x:v>
      </x:c>
      <x:c r="P190" s="25" t="str">
        <x:v>Exact</x:v>
      </x:c>
      <x:c r="Q190" s="25" t="str">
        <x:v>Y</x:v>
      </x:c>
      <x:c r="R190" s="25" t="str">
        <x:v>Y</x:v>
      </x:c>
      <x:c r="S190" s="25" t="str">
        <x:v>N</x:v>
      </x:c>
      <x:c r="T190" s="25" t="str">
        <x:v>Y</x:v>
      </x:c>
      <x:c r="U190" s="25" t="str">
        <x:v>Y</x:v>
      </x:c>
      <x:c r="V190" s="25" t="str">
        <x:v>N</x:v>
      </x:c>
      <x:c r="W190" s="25" t="str">
        <x:v>N</x:v>
      </x:c>
      <x:c r="X190" s="25" t="str">
        <x:v>N</x:v>
      </x:c>
      <x:c r="Y190" s="25" t="str">
        <x:v>N</x:v>
      </x:c>
      <x:c r="Z190" s="25" t="str">
        <x:v>N</x:v>
      </x:c>
      <x:c r="AA190" s="25" t="str">
        <x:v>N</x:v>
      </x:c>
      <x:c r="AB190" s="25" t="str">
        <x:v>N</x:v>
      </x:c>
      <x:c r="AC190" s="25" t="str">
        <x:v>N</x:v>
      </x:c>
      <x:c r="AD190" s="25" t="str">
        <x:v>Y</x:v>
      </x:c>
      <x:c r="AE190" s="25" t="str">
        <x:v>Y</x:v>
      </x:c>
      <x:c r="AF190" s="25" t="str">
        <x:v>Y</x:v>
      </x:c>
      <x:c r="AG190" s="25" t="str">
        <x:v>N/A</x:v>
      </x:c>
      <x:c r="AH190" s="25" t="str">
        <x:v>N/A</x:v>
      </x:c>
      <x:c r="AI190" s="25" t="str">
        <x:v>N/A</x:v>
      </x:c>
      <x:c r="AJ190" s="25" t="str">
        <x:v>N/A</x:v>
      </x:c>
      <x:c r="AK190" s="25" t="str">
        <x:v>N/A</x:v>
      </x:c>
      <x:c r="AL190" s="25" t="str">
        <x:v>N/A</x:v>
      </x:c>
      <x:c r="AM190" s="25" t="str">
        <x:v>N</x:v>
      </x:c>
      <x:c r="AN190" s="25" t="str">
        <x:v>Y</x:v>
      </x:c>
      <x:c r="AO190" s="25" t="str">
        <x:v>N</x:v>
      </x:c>
      <x:c r="AP190" s="25" t="str">
        <x:v>N</x:v>
      </x:c>
      <x:c r="AQ190" s="25" t="str">
        <x:v>N</x:v>
      </x:c>
      <x:c r="AR190" s="25" t="str">
        <x:v>N</x:v>
      </x:c>
      <x:c r="AS190" s="25" t="str">
        <x:v>Y</x:v>
      </x:c>
      <x:c r="AT190" s="25" t="str">
        <x:v>N</x:v>
      </x:c>
      <x:c r="AU190" s="25" t="str">
        <x:v>N</x:v>
      </x:c>
      <x:c r="AV190" s="25" t="str">
        <x:v>N</x:v>
      </x:c>
      <x:c r="AW190" s="25" t="str">
        <x:v>N</x:v>
      </x:c>
      <x:c r="AX190" s="25" t="str">
        <x:v>N/A</x:v>
      </x:c>
    </x:row>
    <x:row r="191">
      <x:c r="A191" s="24" t="str">
        <x:v>187</x:v>
      </x:c>
      <x:c r="B191" s="25" t="str">
        <x:v>Non-surgical</x:v>
      </x:c>
      <x:c r="C191" s="25" t="str">
        <x:v>facial ageing</x:v>
      </x:c>
      <x:c r="D191" s="25" t="str">
        <x:v>Y</x:v>
      </x:c>
      <x:c r="E191" s="25" t="str">
        <x:v>Y</x:v>
      </x:c>
      <x:c r="F191" s="25" t="str">
        <x:v>Y</x:v>
      </x:c>
      <x:c r="G191" s="25" t="str">
        <x:v>Y</x:v>
      </x:c>
      <x:c r="H191" s="25" t="str">
        <x:v>Y</x:v>
      </x:c>
      <x:c r="I191" s="25" t="str">
        <x:v>Y</x:v>
      </x:c>
      <x:c r="J191" s="25" t="str">
        <x:v>Y</x:v>
      </x:c>
      <x:c r="K191" s="25" t="str">
        <x:v>Y</x:v>
      </x:c>
      <x:c r="L191" s="25" t="str">
        <x:v>Y</x:v>
      </x:c>
      <x:c r="M191" s="25" t="str">
        <x:v>Y</x:v>
      </x:c>
      <x:c r="N191" s="25" t="str">
        <x:v>Y</x:v>
      </x:c>
      <x:c r="O191" s="25" t="str">
        <x:v>N</x:v>
      </x:c>
      <x:c r="P191" s="25" t="str">
        <x:v>N/A</x:v>
      </x:c>
      <x:c r="Q191" s="25" t="str">
        <x:v>N</x:v>
      </x:c>
      <x:c r="R191" s="25" t="str">
        <x:v>N</x:v>
      </x:c>
      <x:c r="S191" s="25" t="str">
        <x:v>N</x:v>
      </x:c>
      <x:c r="T191" s="25" t="str">
        <x:v>N</x:v>
      </x:c>
      <x:c r="U191" s="25" t="str">
        <x:v>Y</x:v>
      </x:c>
      <x:c r="V191" s="25" t="str">
        <x:v>Y</x:v>
      </x:c>
      <x:c r="W191" s="25" t="str">
        <x:v>Y</x:v>
      </x:c>
      <x:c r="X191" s="25" t="str">
        <x:v>Y</x:v>
      </x:c>
      <x:c r="Y191" s="25" t="str">
        <x:v>N</x:v>
      </x:c>
      <x:c r="Z191" s="25" t="str">
        <x:v>N</x:v>
      </x:c>
      <x:c r="AA191" s="25" t="str">
        <x:v>N</x:v>
      </x:c>
      <x:c r="AB191" s="25" t="str">
        <x:v>N</x:v>
      </x:c>
      <x:c r="AC191" s="25" t="str">
        <x:v>N</x:v>
      </x:c>
      <x:c r="AD191" s="25" t="str">
        <x:v>Y</x:v>
      </x:c>
      <x:c r="AE191" s="25" t="str">
        <x:v>Y</x:v>
      </x:c>
      <x:c r="AF191" s="25" t="str">
        <x:v>Y</x:v>
      </x:c>
      <x:c r="AG191" s="25" t="str">
        <x:v>N/A</x:v>
      </x:c>
      <x:c r="AH191" s="25" t="str">
        <x:v>N/A</x:v>
      </x:c>
      <x:c r="AI191" s="25" t="str">
        <x:v>N/A</x:v>
      </x:c>
      <x:c r="AJ191" s="25" t="str">
        <x:v>N/A</x:v>
      </x:c>
      <x:c r="AK191" s="25" t="str">
        <x:v>N/A</x:v>
      </x:c>
      <x:c r="AL191" s="25" t="str">
        <x:v>N/A</x:v>
      </x:c>
      <x:c r="AM191" s="25" t="str">
        <x:v>N</x:v>
      </x:c>
      <x:c r="AN191" s="25" t="str">
        <x:v>N</x:v>
      </x:c>
      <x:c r="AO191" s="25" t="str">
        <x:v>Y</x:v>
      </x:c>
      <x:c r="AP191" s="25" t="str">
        <x:v>Y</x:v>
      </x:c>
      <x:c r="AQ191" s="25" t="str">
        <x:v>N</x:v>
      </x:c>
      <x:c r="AR191" s="25" t="str">
        <x:v>Y</x:v>
      </x:c>
      <x:c r="AS191" s="25" t="str">
        <x:v>N</x:v>
      </x:c>
      <x:c r="AT191" s="25" t="str">
        <x:v>Y</x:v>
      </x:c>
      <x:c r="AU191" s="25" t="str">
        <x:v>Y</x:v>
      </x:c>
      <x:c r="AV191" s="25" t="str">
        <x:v>N</x:v>
      </x:c>
      <x:c r="AW191" s="25" t="str">
        <x:v>Y</x:v>
      </x:c>
      <x:c r="AX191" s="25" t="str">
        <x:v>N/A</x:v>
      </x:c>
    </x:row>
    <x:row r="192">
      <x:c r="A192" s="24" t="str">
        <x:v>188</x:v>
      </x:c>
      <x:c r="B192" s="25" t="str">
        <x:v>Non-surgical</x:v>
      </x:c>
      <x:c r="C192" s="25" t="str">
        <x:v>facial ageing</x:v>
      </x:c>
      <x:c r="D192" s="25" t="str">
        <x:v>Y</x:v>
      </x:c>
      <x:c r="E192" s="25" t="str">
        <x:v>Y</x:v>
      </x:c>
      <x:c r="F192" s="25" t="str">
        <x:v>Y</x:v>
      </x:c>
      <x:c r="G192" s="25" t="str">
        <x:v>N</x:v>
      </x:c>
      <x:c r="H192" s="25" t="str">
        <x:v>N</x:v>
      </x:c>
      <x:c r="I192" s="25" t="str">
        <x:v>Y</x:v>
      </x:c>
      <x:c r="J192" s="25" t="str">
        <x:v>Y</x:v>
      </x:c>
      <x:c r="K192" s="25" t="str">
        <x:v>Y</x:v>
      </x:c>
      <x:c r="L192" s="25" t="str">
        <x:v>Y</x:v>
      </x:c>
      <x:c r="M192" s="25" t="str">
        <x:v>N</x:v>
      </x:c>
      <x:c r="N192" s="25" t="str">
        <x:v>N</x:v>
      </x:c>
      <x:c r="O192" s="25" t="str">
        <x:v>Y</x:v>
      </x:c>
      <x:c r="P192" s="25" t="str">
        <x:v>Exact</x:v>
      </x:c>
      <x:c r="Q192" s="25" t="str">
        <x:v>N</x:v>
      </x:c>
      <x:c r="R192" s="25" t="str">
        <x:v>N</x:v>
      </x:c>
      <x:c r="S192" s="25" t="str">
        <x:v>Y</x:v>
      </x:c>
      <x:c r="T192" s="25" t="str">
        <x:v>Y</x:v>
      </x:c>
      <x:c r="U192" s="25" t="str">
        <x:v>Y</x:v>
      </x:c>
      <x:c r="V192" s="25" t="str">
        <x:v>Y</x:v>
      </x:c>
      <x:c r="W192" s="25" t="str">
        <x:v>N</x:v>
      </x:c>
      <x:c r="X192" s="25" t="str">
        <x:v>Y</x:v>
      </x:c>
      <x:c r="Y192" s="25" t="str">
        <x:v>N</x:v>
      </x:c>
      <x:c r="Z192" s="25" t="str">
        <x:v>N</x:v>
      </x:c>
      <x:c r="AA192" s="25" t="str">
        <x:v>N</x:v>
      </x:c>
      <x:c r="AB192" s="25" t="str">
        <x:v>N</x:v>
      </x:c>
      <x:c r="AC192" s="25" t="str">
        <x:v>Y</x:v>
      </x:c>
      <x:c r="AD192" s="25" t="str">
        <x:v>Y</x:v>
      </x:c>
      <x:c r="AE192" s="25" t="str">
        <x:v>Y</x:v>
      </x:c>
      <x:c r="AF192" s="25" t="str">
        <x:v>Y</x:v>
      </x:c>
      <x:c r="AG192" s="25" t="str">
        <x:v>N/A</x:v>
      </x:c>
      <x:c r="AH192" s="25" t="str">
        <x:v>N/A</x:v>
      </x:c>
      <x:c r="AI192" s="25" t="str">
        <x:v>N/A</x:v>
      </x:c>
      <x:c r="AJ192" s="25" t="str">
        <x:v>N/A</x:v>
      </x:c>
      <x:c r="AK192" s="25" t="str">
        <x:v>N/A</x:v>
      </x:c>
      <x:c r="AL192" s="25" t="str">
        <x:v>N/A</x:v>
      </x:c>
      <x:c r="AM192" s="25" t="str">
        <x:v>N</x:v>
      </x:c>
      <x:c r="AN192" s="25" t="str">
        <x:v>Y</x:v>
      </x:c>
      <x:c r="AO192" s="25" t="str">
        <x:v>Y</x:v>
      </x:c>
      <x:c r="AP192" s="25" t="str">
        <x:v>N</x:v>
      </x:c>
      <x:c r="AQ192" s="25" t="str">
        <x:v>Y</x:v>
      </x:c>
      <x:c r="AR192" s="25" t="str">
        <x:v>Y</x:v>
      </x:c>
      <x:c r="AS192" s="25" t="str">
        <x:v>Y</x:v>
      </x:c>
      <x:c r="AT192" s="25" t="str">
        <x:v>Y</x:v>
      </x:c>
      <x:c r="AU192" s="25" t="str">
        <x:v>N</x:v>
      </x:c>
      <x:c r="AV192" s="25" t="str">
        <x:v>N</x:v>
      </x:c>
      <x:c r="AW192" s="25" t="str">
        <x:v>Y</x:v>
      </x:c>
      <x:c r="AX192" s="25" t="str">
        <x:v>N/A</x:v>
      </x:c>
    </x:row>
    <x:row r="193">
      <x:c r="A193" s="24" t="str">
        <x:v>189</x:v>
      </x:c>
      <x:c r="B193" s="25" t="str">
        <x:v>Non-surgical</x:v>
      </x:c>
      <x:c r="C193" s="25" t="str">
        <x:v>facial ageing</x:v>
      </x:c>
      <x:c r="D193" s="25" t="str">
        <x:v>Y</x:v>
      </x:c>
      <x:c r="E193" s="25" t="str">
        <x:v>N</x:v>
      </x:c>
      <x:c r="F193" s="25" t="str">
        <x:v>N</x:v>
      </x:c>
      <x:c r="G193" s="25" t="str">
        <x:v>N</x:v>
      </x:c>
      <x:c r="H193" s="25" t="str">
        <x:v>N</x:v>
      </x:c>
      <x:c r="I193" s="25" t="str">
        <x:v>Y</x:v>
      </x:c>
      <x:c r="J193" s="25" t="str">
        <x:v>N</x:v>
      </x:c>
      <x:c r="K193" s="25" t="str">
        <x:v>N</x:v>
      </x:c>
      <x:c r="L193" s="25" t="str">
        <x:v>N</x:v>
      </x:c>
      <x:c r="M193" s="25" t="str">
        <x:v>N</x:v>
      </x:c>
      <x:c r="N193" s="25" t="str">
        <x:v>N</x:v>
      </x:c>
      <x:c r="O193" s="25" t="str">
        <x:v>N</x:v>
      </x:c>
      <x:c r="P193" s="25" t="str">
        <x:v>Exact</x:v>
      </x:c>
      <x:c r="Q193" s="25" t="str">
        <x:v>Y</x:v>
      </x:c>
      <x:c r="R193" s="25" t="str">
        <x:v>N</x:v>
      </x:c>
      <x:c r="S193" s="25" t="str">
        <x:v>N</x:v>
      </x:c>
      <x:c r="T193" s="25" t="str">
        <x:v>N</x:v>
      </x:c>
      <x:c r="U193" s="25" t="str">
        <x:v>N</x:v>
      </x:c>
      <x:c r="V193" s="25" t="str">
        <x:v>N/A</x:v>
      </x:c>
      <x:c r="W193" s="25" t="str">
        <x:v>N</x:v>
      </x:c>
      <x:c r="X193" s="25" t="str">
        <x:v>Y</x:v>
      </x:c>
      <x:c r="Y193" s="25" t="str">
        <x:v>N</x:v>
      </x:c>
      <x:c r="Z193" s="25" t="str">
        <x:v>N</x:v>
      </x:c>
      <x:c r="AA193" s="25" t="str">
        <x:v>N</x:v>
      </x:c>
      <x:c r="AB193" s="25" t="str">
        <x:v>Y</x:v>
      </x:c>
      <x:c r="AC193" s="25" t="str">
        <x:v>N</x:v>
      </x:c>
      <x:c r="AD193" s="25" t="str">
        <x:v>Y</x:v>
      </x:c>
      <x:c r="AE193" s="25" t="str">
        <x:v>Y</x:v>
      </x:c>
      <x:c r="AF193" s="25" t="str">
        <x:v>N</x:v>
      </x:c>
      <x:c r="AG193" s="25" t="str">
        <x:v>N</x:v>
      </x:c>
      <x:c r="AH193" s="25" t="str">
        <x:v>N</x:v>
      </x:c>
      <x:c r="AI193" s="25" t="str">
        <x:v>Y</x:v>
      </x:c>
      <x:c r="AJ193" s="25" t="str">
        <x:v>Y</x:v>
      </x:c>
      <x:c r="AK193" s="25" t="str">
        <x:v>N</x:v>
      </x:c>
      <x:c r="AL193" s="25" t="str">
        <x:v>N/A</x:v>
      </x:c>
      <x:c r="AM193" s="25" t="str">
        <x:v>N</x:v>
      </x:c>
      <x:c r="AN193" s="25" t="str">
        <x:v>Y</x:v>
      </x:c>
      <x:c r="AO193" s="25" t="str">
        <x:v>N</x:v>
      </x:c>
      <x:c r="AP193" s="25" t="str">
        <x:v>N</x:v>
      </x:c>
      <x:c r="AQ193" s="25" t="str">
        <x:v>N</x:v>
      </x:c>
      <x:c r="AR193" s="25" t="str">
        <x:v>N</x:v>
      </x:c>
      <x:c r="AS193" s="25" t="str">
        <x:v>Y</x:v>
      </x:c>
      <x:c r="AT193" s="25" t="str">
        <x:v>N</x:v>
      </x:c>
      <x:c r="AU193" s="25" t="str">
        <x:v>N</x:v>
      </x:c>
      <x:c r="AV193" s="25" t="str">
        <x:v>N</x:v>
      </x:c>
      <x:c r="AW193" s="25" t="str">
        <x:v>N</x:v>
      </x:c>
      <x:c r="AX193" s="25" t="str">
        <x:v>N/A</x:v>
      </x:c>
    </x:row>
    <x:row r="194">
      <x:c r="A194" s="24" t="str">
        <x:v>190</x:v>
      </x:c>
      <x:c r="B194" s="25" t="str">
        <x:v>Surgical</x:v>
      </x:c>
      <x:c r="C194" s="25" t="str">
        <x:v>breast</x:v>
      </x:c>
      <x:c r="D194" s="25" t="str">
        <x:v>Y</x:v>
      </x:c>
      <x:c r="E194" s="25" t="str">
        <x:v>Y</x:v>
      </x:c>
      <x:c r="F194" s="25" t="str">
        <x:v>Y</x:v>
      </x:c>
      <x:c r="G194" s="25" t="str">
        <x:v>Y</x:v>
      </x:c>
      <x:c r="H194" s="25" t="str">
        <x:v>N</x:v>
      </x:c>
      <x:c r="I194" s="25" t="str">
        <x:v>Y</x:v>
      </x:c>
      <x:c r="J194" s="25" t="str">
        <x:v>Y</x:v>
      </x:c>
      <x:c r="K194" s="25" t="str">
        <x:v>Y</x:v>
      </x:c>
      <x:c r="L194" s="25" t="str">
        <x:v>Y</x:v>
      </x:c>
      <x:c r="M194" s="25" t="str">
        <x:v>Y</x:v>
      </x:c>
      <x:c r="N194" s="25" t="str">
        <x:v>N</x:v>
      </x:c>
      <x:c r="O194" s="25" t="str">
        <x:v>Y</x:v>
      </x:c>
      <x:c r="P194" s="25" t="str">
        <x:v>From</x:v>
      </x:c>
      <x:c r="Q194" s="25" t="str">
        <x:v>N</x:v>
      </x:c>
      <x:c r="R194" s="25" t="str">
        <x:v>Y</x:v>
      </x:c>
      <x:c r="S194" s="25" t="str">
        <x:v>N</x:v>
      </x:c>
      <x:c r="T194" s="25" t="str">
        <x:v>N</x:v>
      </x:c>
      <x:c r="U194" s="25" t="str">
        <x:v>Y</x:v>
      </x:c>
      <x:c r="V194" s="25" t="str">
        <x:v>Y</x:v>
      </x:c>
      <x:c r="W194" s="25" t="str">
        <x:v>Y</x:v>
      </x:c>
      <x:c r="X194" s="25" t="str">
        <x:v>Y</x:v>
      </x:c>
      <x:c r="Y194" s="25" t="str">
        <x:v>N</x:v>
      </x:c>
      <x:c r="Z194" s="25" t="str">
        <x:v>N</x:v>
      </x:c>
      <x:c r="AA194" s="25" t="str">
        <x:v>Y</x:v>
      </x:c>
      <x:c r="AB194" s="25" t="str">
        <x:v>N</x:v>
      </x:c>
      <x:c r="AC194" s="25" t="str">
        <x:v>N</x:v>
      </x:c>
      <x:c r="AD194" s="25" t="str">
        <x:v>Y</x:v>
      </x:c>
      <x:c r="AE194" s="25" t="str">
        <x:v>Y</x:v>
      </x:c>
      <x:c r="AF194" s="25" t="str">
        <x:v>Y</x:v>
      </x:c>
      <x:c r="AG194" s="25" t="str">
        <x:v>N/A</x:v>
      </x:c>
      <x:c r="AH194" s="25" t="str">
        <x:v>N/A</x:v>
      </x:c>
      <x:c r="AI194" s="25" t="str">
        <x:v>N/A</x:v>
      </x:c>
      <x:c r="AJ194" s="25" t="str">
        <x:v>N/A</x:v>
      </x:c>
      <x:c r="AK194" s="25" t="str">
        <x:v>N/A</x:v>
      </x:c>
      <x:c r="AL194" s="25" t="str">
        <x:v>N/A</x:v>
      </x:c>
      <x:c r="AM194" s="25" t="str">
        <x:v>N</x:v>
      </x:c>
      <x:c r="AN194" s="25" t="str">
        <x:v>N</x:v>
      </x:c>
      <x:c r="AO194" s="25" t="str">
        <x:v>Y</x:v>
      </x:c>
      <x:c r="AP194" s="25" t="str">
        <x:v>Y</x:v>
      </x:c>
      <x:c r="AQ194" s="25" t="str">
        <x:v>N</x:v>
      </x:c>
      <x:c r="AR194" s="25" t="str">
        <x:v>Y</x:v>
      </x:c>
      <x:c r="AS194" s="25" t="str">
        <x:v>N</x:v>
      </x:c>
      <x:c r="AT194" s="25" t="str">
        <x:v>Y</x:v>
      </x:c>
      <x:c r="AU194" s="25" t="str">
        <x:v>Y</x:v>
      </x:c>
      <x:c r="AV194" s="25" t="str">
        <x:v>N</x:v>
      </x:c>
      <x:c r="AW194" s="25" t="str">
        <x:v>Y</x:v>
      </x:c>
      <x:c r="AX194" s="25" t="str">
        <x:v>N/A</x:v>
      </x:c>
    </x:row>
    <x:row r="195">
      <x:c r="A195" s="24" t="str">
        <x:v>191</x:v>
      </x:c>
      <x:c r="B195" s="25" t="str">
        <x:v>Non-surgical</x:v>
      </x:c>
      <x:c r="C195" s="25" t="str">
        <x:v>facial ageing</x:v>
      </x:c>
      <x:c r="D195" s="25" t="str">
        <x:v>Y</x:v>
      </x:c>
      <x:c r="E195" s="25" t="str">
        <x:v>Y</x:v>
      </x:c>
      <x:c r="F195" s="25" t="str">
        <x:v>Y</x:v>
      </x:c>
      <x:c r="G195" s="25" t="str">
        <x:v>N</x:v>
      </x:c>
      <x:c r="H195" s="25" t="str">
        <x:v>N</x:v>
      </x:c>
      <x:c r="I195" s="25" t="str">
        <x:v>Y</x:v>
      </x:c>
      <x:c r="J195" s="25" t="str">
        <x:v>N</x:v>
      </x:c>
      <x:c r="K195" s="25" t="str">
        <x:v>N</x:v>
      </x:c>
      <x:c r="L195" s="25" t="str">
        <x:v>N</x:v>
      </x:c>
      <x:c r="M195" s="25" t="str">
        <x:v>N</x:v>
      </x:c>
      <x:c r="N195" s="25" t="str">
        <x:v>Y</x:v>
      </x:c>
      <x:c r="O195" s="25" t="str">
        <x:v>Y</x:v>
      </x:c>
      <x:c r="P195" s="25" t="str">
        <x:v>Exact</x:v>
      </x:c>
      <x:c r="Q195" s="25" t="str">
        <x:v>N</x:v>
      </x:c>
      <x:c r="R195" s="25" t="str">
        <x:v>N</x:v>
      </x:c>
      <x:c r="S195" s="25" t="str">
        <x:v>N</x:v>
      </x:c>
      <x:c r="T195" s="25" t="str">
        <x:v>Y</x:v>
      </x:c>
      <x:c r="U195" s="25" t="str">
        <x:v>Y</x:v>
      </x:c>
      <x:c r="V195" s="25" t="str">
        <x:v>N</x:v>
      </x:c>
      <x:c r="W195" s="25" t="str">
        <x:v>N</x:v>
      </x:c>
      <x:c r="X195" s="25" t="str">
        <x:v>Y</x:v>
      </x:c>
      <x:c r="Y195" s="25" t="str">
        <x:v>N</x:v>
      </x:c>
      <x:c r="Z195" s="25" t="str">
        <x:v>N</x:v>
      </x:c>
      <x:c r="AA195" s="25" t="str">
        <x:v>N</x:v>
      </x:c>
      <x:c r="AB195" s="25" t="str">
        <x:v>N</x:v>
      </x:c>
      <x:c r="AC195" s="25" t="str">
        <x:v>Y</x:v>
      </x:c>
      <x:c r="AD195" s="25" t="str">
        <x:v>Y</x:v>
      </x:c>
      <x:c r="AE195" s="25" t="str">
        <x:v>N</x:v>
      </x:c>
      <x:c r="AF195" s="25" t="str">
        <x:v>N</x:v>
      </x:c>
      <x:c r="AG195" s="25" t="str">
        <x:v>N/A</x:v>
      </x:c>
      <x:c r="AH195" s="25" t="str">
        <x:v>N/A</x:v>
      </x:c>
      <x:c r="AI195" s="25" t="str">
        <x:v>N/A</x:v>
      </x:c>
      <x:c r="AJ195" s="25" t="str">
        <x:v>N/A</x:v>
      </x:c>
      <x:c r="AK195" s="25" t="str">
        <x:v>N/A</x:v>
      </x:c>
      <x:c r="AL195" s="25" t="str">
        <x:v>N/A</x:v>
      </x:c>
      <x:c r="AM195" s="25" t="str">
        <x:v>N</x:v>
      </x:c>
      <x:c r="AN195" s="25" t="str">
        <x:v>Y</x:v>
      </x:c>
      <x:c r="AO195" s="25" t="str">
        <x:v>N</x:v>
      </x:c>
      <x:c r="AP195" s="25" t="str">
        <x:v>N</x:v>
      </x:c>
      <x:c r="AQ195" s="25" t="str">
        <x:v>N</x:v>
      </x:c>
      <x:c r="AR195" s="25" t="str">
        <x:v>N</x:v>
      </x:c>
      <x:c r="AS195" s="25" t="str">
        <x:v>Y</x:v>
      </x:c>
      <x:c r="AT195" s="25" t="str">
        <x:v>N</x:v>
      </x:c>
      <x:c r="AU195" s="25" t="str">
        <x:v>N</x:v>
      </x:c>
      <x:c r="AV195" s="25" t="str">
        <x:v>N</x:v>
      </x:c>
      <x:c r="AW195" s="25" t="str">
        <x:v>N</x:v>
      </x:c>
      <x:c r="AX195" s="25" t="str">
        <x:v>N/A</x:v>
      </x:c>
    </x:row>
    <x:row r="196">
      <x:c r="A196" s="24" t="str">
        <x:v>192</x:v>
      </x:c>
      <x:c r="B196" s="25" t="str">
        <x:v>Surgical</x:v>
      </x:c>
      <x:c r="C196" s="25" t="str">
        <x:v>blepharoplasty</x:v>
      </x:c>
      <x:c r="D196" s="25" t="str">
        <x:v>Y</x:v>
      </x:c>
      <x:c r="E196" s="25" t="str">
        <x:v>Y</x:v>
      </x:c>
      <x:c r="F196" s="25" t="str">
        <x:v>Y</x:v>
      </x:c>
      <x:c r="G196" s="25" t="str">
        <x:v>Y</x:v>
      </x:c>
      <x:c r="H196" s="25" t="str">
        <x:v>Y</x:v>
      </x:c>
      <x:c r="I196" s="25" t="str">
        <x:v>Y</x:v>
      </x:c>
      <x:c r="J196" s="25" t="str">
        <x:v>Y</x:v>
      </x:c>
      <x:c r="K196" s="25" t="str">
        <x:v>Y</x:v>
      </x:c>
      <x:c r="L196" s="25" t="str">
        <x:v>Y</x:v>
      </x:c>
      <x:c r="M196" s="25" t="str">
        <x:v>Y</x:v>
      </x:c>
      <x:c r="N196" s="25" t="str">
        <x:v>N</x:v>
      </x:c>
      <x:c r="O196" s="25" t="str">
        <x:v>Y</x:v>
      </x:c>
      <x:c r="P196" s="25" t="str">
        <x:v>Range</x:v>
      </x:c>
      <x:c r="Q196" s="25" t="str">
        <x:v>N</x:v>
      </x:c>
      <x:c r="R196" s="25" t="str">
        <x:v>Y</x:v>
      </x:c>
      <x:c r="S196" s="25" t="str">
        <x:v>Y</x:v>
      </x:c>
      <x:c r="T196" s="25" t="str">
        <x:v>Y</x:v>
      </x:c>
      <x:c r="U196" s="25" t="str">
        <x:v>Y</x:v>
      </x:c>
      <x:c r="V196" s="25" t="str">
        <x:v>Y</x:v>
      </x:c>
      <x:c r="W196" s="25" t="str">
        <x:v>Y</x:v>
      </x:c>
      <x:c r="X196" s="25" t="str">
        <x:v>Y</x:v>
      </x:c>
      <x:c r="Y196" s="25" t="str">
        <x:v>N</x:v>
      </x:c>
      <x:c r="Z196" s="25" t="str">
        <x:v>N</x:v>
      </x:c>
      <x:c r="AA196" s="25" t="str">
        <x:v>N</x:v>
      </x:c>
      <x:c r="AB196" s="25" t="str">
        <x:v>N</x:v>
      </x:c>
      <x:c r="AC196" s="25" t="str">
        <x:v>Y</x:v>
      </x:c>
      <x:c r="AD196" s="25" t="str">
        <x:v>Y</x:v>
      </x:c>
      <x:c r="AE196" s="25" t="str">
        <x:v>Y</x:v>
      </x:c>
      <x:c r="AF196" s="25" t="str">
        <x:v>Y</x:v>
      </x:c>
      <x:c r="AG196" s="25" t="str">
        <x:v>N/A</x:v>
      </x:c>
      <x:c r="AH196" s="25" t="str">
        <x:v>N/A</x:v>
      </x:c>
      <x:c r="AI196" s="25" t="str">
        <x:v>N/A</x:v>
      </x:c>
      <x:c r="AJ196" s="25" t="str">
        <x:v>N/A</x:v>
      </x:c>
      <x:c r="AK196" s="25" t="str">
        <x:v>N/A</x:v>
      </x:c>
      <x:c r="AL196" s="25" t="str">
        <x:v>N/A</x:v>
      </x:c>
      <x:c r="AM196" s="25" t="str">
        <x:v>N</x:v>
      </x:c>
      <x:c r="AN196" s="25" t="str">
        <x:v>N</x:v>
      </x:c>
      <x:c r="AO196" s="25" t="str">
        <x:v>Y</x:v>
      </x:c>
      <x:c r="AP196" s="25" t="str">
        <x:v>N</x:v>
      </x:c>
      <x:c r="AQ196" s="25" t="str">
        <x:v>Y</x:v>
      </x:c>
      <x:c r="AR196" s="25" t="str">
        <x:v>Y</x:v>
      </x:c>
      <x:c r="AS196" s="25" t="str">
        <x:v>N</x:v>
      </x:c>
      <x:c r="AT196" s="25" t="str">
        <x:v>Y</x:v>
      </x:c>
      <x:c r="AU196" s="25" t="str">
        <x:v>N</x:v>
      </x:c>
      <x:c r="AV196" s="25" t="str">
        <x:v>Y</x:v>
      </x:c>
      <x:c r="AW196" s="25" t="str">
        <x:v>Y</x:v>
      </x:c>
      <x:c r="AX196" s="25" t="str">
        <x:v>N/A</x:v>
      </x:c>
    </x:row>
    <x:row r="197">
      <x:c r="A197" s="24" t="str">
        <x:v>193</x:v>
      </x:c>
      <x:c r="B197" s="25" t="str">
        <x:v>Mixed</x:v>
      </x:c>
      <x:c r="C197" s="25" t="str">
        <x:v>breast</x:v>
      </x:c>
      <x:c r="D197" s="25" t="str">
        <x:v>Y</x:v>
      </x:c>
      <x:c r="E197" s="25" t="str">
        <x:v>Y</x:v>
      </x:c>
      <x:c r="F197" s="25" t="str">
        <x:v>Y</x:v>
      </x:c>
      <x:c r="G197" s="25" t="str">
        <x:v>Y</x:v>
      </x:c>
      <x:c r="H197" s="25" t="str">
        <x:v>Y</x:v>
      </x:c>
      <x:c r="I197" s="25" t="str">
        <x:v>Y</x:v>
      </x:c>
      <x:c r="J197" s="25" t="str">
        <x:v>Y</x:v>
      </x:c>
      <x:c r="K197" s="25" t="str">
        <x:v>Y</x:v>
      </x:c>
      <x:c r="L197" s="25" t="str">
        <x:v>Y</x:v>
      </x:c>
      <x:c r="M197" s="25" t="str">
        <x:v>Y</x:v>
      </x:c>
      <x:c r="N197" s="25" t="str">
        <x:v>Y</x:v>
      </x:c>
      <x:c r="O197" s="25" t="str">
        <x:v>N</x:v>
      </x:c>
      <x:c r="P197" s="25" t="str">
        <x:v>N/A</x:v>
      </x:c>
      <x:c r="Q197" s="25" t="str">
        <x:v>N</x:v>
      </x:c>
      <x:c r="R197" s="25" t="str">
        <x:v>N</x:v>
      </x:c>
      <x:c r="S197" s="25" t="str">
        <x:v>N</x:v>
      </x:c>
      <x:c r="T197" s="25" t="str">
        <x:v>Y</x:v>
      </x:c>
      <x:c r="U197" s="25" t="str">
        <x:v>Y</x:v>
      </x:c>
      <x:c r="V197" s="25" t="str">
        <x:v>Y</x:v>
      </x:c>
      <x:c r="W197" s="25" t="str">
        <x:v>Y</x:v>
      </x:c>
      <x:c r="X197" s="25" t="str">
        <x:v>Y</x:v>
      </x:c>
      <x:c r="Y197" s="25" t="str">
        <x:v>N</x:v>
      </x:c>
      <x:c r="Z197" s="25" t="str">
        <x:v>N</x:v>
      </x:c>
      <x:c r="AA197" s="25" t="str">
        <x:v>N</x:v>
      </x:c>
      <x:c r="AB197" s="25" t="str">
        <x:v>N</x:v>
      </x:c>
      <x:c r="AC197" s="25" t="str">
        <x:v>Y</x:v>
      </x:c>
      <x:c r="AD197" s="25" t="str">
        <x:v>Y</x:v>
      </x:c>
      <x:c r="AE197" s="25" t="str">
        <x:v>Y</x:v>
      </x:c>
      <x:c r="AF197" s="25" t="str">
        <x:v>Y</x:v>
      </x:c>
      <x:c r="AG197" s="25" t="str">
        <x:v>N/A</x:v>
      </x:c>
      <x:c r="AH197" s="25" t="str">
        <x:v>N/A</x:v>
      </x:c>
      <x:c r="AI197" s="25" t="str">
        <x:v>N/A</x:v>
      </x:c>
      <x:c r="AJ197" s="25" t="str">
        <x:v>N/A</x:v>
      </x:c>
      <x:c r="AK197" s="25" t="str">
        <x:v>N/A</x:v>
      </x:c>
      <x:c r="AL197" s="25" t="str">
        <x:v>N/A</x:v>
      </x:c>
      <x:c r="AM197" s="25" t="str">
        <x:v>N</x:v>
      </x:c>
      <x:c r="AN197" s="25" t="str">
        <x:v>N</x:v>
      </x:c>
      <x:c r="AO197" s="25" t="str">
        <x:v>Y</x:v>
      </x:c>
      <x:c r="AP197" s="25" t="str">
        <x:v>N</x:v>
      </x:c>
      <x:c r="AQ197" s="25" t="str">
        <x:v>Y</x:v>
      </x:c>
      <x:c r="AR197" s="25" t="str">
        <x:v>Y</x:v>
      </x:c>
      <x:c r="AS197" s="25" t="str">
        <x:v>N</x:v>
      </x:c>
      <x:c r="AT197" s="25" t="str">
        <x:v>Y</x:v>
      </x:c>
      <x:c r="AU197" s="25" t="str">
        <x:v>Y</x:v>
      </x:c>
      <x:c r="AV197" s="25" t="str">
        <x:v>N</x:v>
      </x:c>
      <x:c r="AW197" s="25" t="str">
        <x:v>Y</x:v>
      </x:c>
      <x:c r="AX197" s="25" t="str">
        <x:v>N/A</x:v>
      </x:c>
    </x:row>
    <x:row r="198">
      <x:c r="A198" s="24" t="str">
        <x:v>194</x:v>
      </x:c>
      <x:c r="B198" s="25" t="str">
        <x:v>Surgical</x:v>
      </x:c>
      <x:c r="C198" s="25" t="str">
        <x:v>breast</x:v>
      </x:c>
      <x:c r="D198" s="25" t="str">
        <x:v>Y</x:v>
      </x:c>
      <x:c r="E198" s="25" t="str">
        <x:v>Y</x:v>
      </x:c>
      <x:c r="F198" s="25" t="str">
        <x:v>Y</x:v>
      </x:c>
      <x:c r="G198" s="25" t="str">
        <x:v>Y</x:v>
      </x:c>
      <x:c r="H198" s="25" t="str">
        <x:v>Y</x:v>
      </x:c>
      <x:c r="I198" s="25" t="str">
        <x:v>Y</x:v>
      </x:c>
      <x:c r="J198" s="25" t="str">
        <x:v>Y</x:v>
      </x:c>
      <x:c r="K198" s="25" t="str">
        <x:v>Y</x:v>
      </x:c>
      <x:c r="L198" s="25" t="str">
        <x:v>Y</x:v>
      </x:c>
      <x:c r="M198" s="25" t="str">
        <x:v>Y</x:v>
      </x:c>
      <x:c r="N198" s="25" t="str">
        <x:v>Y</x:v>
      </x:c>
      <x:c r="O198" s="25" t="str">
        <x:v>Y</x:v>
      </x:c>
      <x:c r="P198" s="25" t="str">
        <x:v>From</x:v>
      </x:c>
      <x:c r="Q198" s="25" t="str">
        <x:v>N</x:v>
      </x:c>
      <x:c r="R198" s="25" t="str">
        <x:v>N</x:v>
      </x:c>
      <x:c r="S198" s="25" t="str">
        <x:v>N</x:v>
      </x:c>
      <x:c r="T198" s="25" t="str">
        <x:v>Y</x:v>
      </x:c>
      <x:c r="U198" s="25" t="str">
        <x:v>Y</x:v>
      </x:c>
      <x:c r="V198" s="25" t="str">
        <x:v>Y</x:v>
      </x:c>
      <x:c r="W198" s="25" t="str">
        <x:v>Y</x:v>
      </x:c>
      <x:c r="X198" s="25" t="str">
        <x:v>Y</x:v>
      </x:c>
      <x:c r="Y198" s="25" t="str">
        <x:v>Y</x:v>
      </x:c>
      <x:c r="Z198" s="25" t="str">
        <x:v>N</x:v>
      </x:c>
      <x:c r="AA198" s="25" t="str">
        <x:v>Y</x:v>
      </x:c>
      <x:c r="AB198" s="25" t="str">
        <x:v>N</x:v>
      </x:c>
      <x:c r="AC198" s="25" t="str">
        <x:v>N</x:v>
      </x:c>
      <x:c r="AD198" s="25" t="str">
        <x:v>Y</x:v>
      </x:c>
      <x:c r="AE198" s="25" t="str">
        <x:v>Y</x:v>
      </x:c>
      <x:c r="AF198" s="25" t="str">
        <x:v>Y</x:v>
      </x:c>
      <x:c r="AG198" s="25" t="str">
        <x:v>N/A</x:v>
      </x:c>
      <x:c r="AH198" s="25" t="str">
        <x:v>N/A</x:v>
      </x:c>
      <x:c r="AI198" s="25" t="str">
        <x:v>N/A</x:v>
      </x:c>
      <x:c r="AJ198" s="25" t="str">
        <x:v>N/A</x:v>
      </x:c>
      <x:c r="AK198" s="25" t="str">
        <x:v>N/A</x:v>
      </x:c>
      <x:c r="AL198" s="25" t="str">
        <x:v>N/A</x:v>
      </x:c>
      <x:c r="AM198" s="25" t="str">
        <x:v>N</x:v>
      </x:c>
      <x:c r="AN198" s="25" t="str">
        <x:v>N</x:v>
      </x:c>
      <x:c r="AO198" s="25" t="str">
        <x:v>Y</x:v>
      </x:c>
      <x:c r="AP198" s="25" t="str">
        <x:v>N</x:v>
      </x:c>
      <x:c r="AQ198" s="25" t="str">
        <x:v>N</x:v>
      </x:c>
      <x:c r="AR198" s="25" t="str">
        <x:v>Y</x:v>
      </x:c>
      <x:c r="AS198" s="25" t="str">
        <x:v>N</x:v>
      </x:c>
      <x:c r="AT198" s="25" t="str">
        <x:v>Y</x:v>
      </x:c>
      <x:c r="AU198" s="25" t="str">
        <x:v>N</x:v>
      </x:c>
      <x:c r="AV198" s="25" t="str">
        <x:v>Y</x:v>
      </x:c>
      <x:c r="AW198" s="25" t="str">
        <x:v>Y</x:v>
      </x:c>
      <x:c r="AX198" s="25" t="str">
        <x:v>N/A</x:v>
      </x:c>
    </x:row>
    <x:row r="199">
      <x:c r="A199" s="24" t="str">
        <x:v>195</x:v>
      </x:c>
      <x:c r="B199" s="25" t="str">
        <x:v>Surgical</x:v>
      </x:c>
      <x:c r="C199" s="25" t="str">
        <x:v>hair loss</x:v>
      </x:c>
      <x:c r="D199" s="25" t="str">
        <x:v>Y</x:v>
      </x:c>
      <x:c r="E199" s="25" t="str">
        <x:v>Y</x:v>
      </x:c>
      <x:c r="F199" s="25" t="str">
        <x:v>Y</x:v>
      </x:c>
      <x:c r="G199" s="25" t="str">
        <x:v>N</x:v>
      </x:c>
      <x:c r="H199" s="25" t="str">
        <x:v>Y</x:v>
      </x:c>
      <x:c r="I199" s="25" t="str">
        <x:v>Y</x:v>
      </x:c>
      <x:c r="J199" s="25" t="str">
        <x:v>Y</x:v>
      </x:c>
      <x:c r="K199" s="25" t="str">
        <x:v>Y</x:v>
      </x:c>
      <x:c r="L199" s="25" t="str">
        <x:v>Y</x:v>
      </x:c>
      <x:c r="M199" s="25" t="str">
        <x:v>N</x:v>
      </x:c>
      <x:c r="N199" s="25" t="str">
        <x:v>Y</x:v>
      </x:c>
      <x:c r="O199" s="25" t="str">
        <x:v>N</x:v>
      </x:c>
      <x:c r="P199" s="25" t="str">
        <x:v>N/A</x:v>
      </x:c>
      <x:c r="Q199" s="25" t="str">
        <x:v>N</x:v>
      </x:c>
      <x:c r="R199" s="25" t="str">
        <x:v>N</x:v>
      </x:c>
      <x:c r="S199" s="25" t="str">
        <x:v>N</x:v>
      </x:c>
      <x:c r="T199" s="25" t="str">
        <x:v>Y</x:v>
      </x:c>
      <x:c r="U199" s="25" t="str">
        <x:v>Y</x:v>
      </x:c>
      <x:c r="V199" s="25" t="str">
        <x:v>Y</x:v>
      </x:c>
      <x:c r="W199" s="25" t="str">
        <x:v>N</x:v>
      </x:c>
      <x:c r="X199" s="25" t="str">
        <x:v>Y</x:v>
      </x:c>
      <x:c r="Y199" s="25" t="str">
        <x:v>N</x:v>
      </x:c>
      <x:c r="Z199" s="25" t="str">
        <x:v>N</x:v>
      </x:c>
      <x:c r="AA199" s="25" t="str">
        <x:v>N</x:v>
      </x:c>
      <x:c r="AB199" s="25" t="str">
        <x:v>N</x:v>
      </x:c>
      <x:c r="AC199" s="25" t="str">
        <x:v>N</x:v>
      </x:c>
      <x:c r="AD199" s="25" t="str">
        <x:v>Y</x:v>
      </x:c>
      <x:c r="AE199" s="25" t="str">
        <x:v>Y</x:v>
      </x:c>
      <x:c r="AF199" s="25" t="str">
        <x:v>Y</x:v>
      </x:c>
      <x:c r="AG199" s="25" t="str">
        <x:v>N/A</x:v>
      </x:c>
      <x:c r="AH199" s="25" t="str">
        <x:v>N/A</x:v>
      </x:c>
      <x:c r="AI199" s="25" t="str">
        <x:v>N/A</x:v>
      </x:c>
      <x:c r="AJ199" s="25" t="str">
        <x:v>N/A</x:v>
      </x:c>
      <x:c r="AK199" s="25" t="str">
        <x:v>N/A</x:v>
      </x:c>
      <x:c r="AL199" s="25" t="str">
        <x:v>N/A</x:v>
      </x:c>
      <x:c r="AM199" s="25" t="str">
        <x:v>N</x:v>
      </x:c>
      <x:c r="AN199" s="25" t="str">
        <x:v>N</x:v>
      </x:c>
      <x:c r="AO199" s="25" t="str">
        <x:v>Y</x:v>
      </x:c>
      <x:c r="AP199" s="25" t="str">
        <x:v>N</x:v>
      </x:c>
      <x:c r="AQ199" s="25" t="str">
        <x:v>N</x:v>
      </x:c>
      <x:c r="AR199" s="25" t="str">
        <x:v>Y</x:v>
      </x:c>
      <x:c r="AS199" s="25" t="str">
        <x:v>N</x:v>
      </x:c>
      <x:c r="AT199" s="25" t="str">
        <x:v>Y</x:v>
      </x:c>
      <x:c r="AU199" s="25" t="str">
        <x:v>N</x:v>
      </x:c>
      <x:c r="AV199" s="25" t="str">
        <x:v>N</x:v>
      </x:c>
      <x:c r="AW199" s="25" t="str">
        <x:v>Y</x:v>
      </x:c>
      <x:c r="AX199" s="25" t="str">
        <x:v>N/A</x:v>
      </x:c>
    </x:row>
    <x:row r="200">
      <x:c r="A200" s="24" t="str">
        <x:v>196</x:v>
      </x:c>
      <x:c r="B200" s="25" t="str">
        <x:v>Mixed</x:v>
      </x:c>
      <x:c r="C200" s="25" t="str">
        <x:v>hair loss</x:v>
      </x:c>
      <x:c r="D200" s="25" t="str">
        <x:v>Y</x:v>
      </x:c>
      <x:c r="E200" s="25" t="str">
        <x:v>Y</x:v>
      </x:c>
      <x:c r="F200" s="25" t="str">
        <x:v>Y</x:v>
      </x:c>
      <x:c r="G200" s="25" t="str">
        <x:v>Y</x:v>
      </x:c>
      <x:c r="H200" s="25" t="str">
        <x:v>Y</x:v>
      </x:c>
      <x:c r="I200" s="25" t="str">
        <x:v>Y</x:v>
      </x:c>
      <x:c r="J200" s="25" t="str">
        <x:v>Y</x:v>
      </x:c>
      <x:c r="K200" s="25" t="str">
        <x:v>N</x:v>
      </x:c>
      <x:c r="L200" s="25" t="str">
        <x:v>N</x:v>
      </x:c>
      <x:c r="M200" s="25" t="str">
        <x:v>N</x:v>
      </x:c>
      <x:c r="N200" s="25" t="str">
        <x:v>N</x:v>
      </x:c>
      <x:c r="O200" s="25" t="str">
        <x:v>N</x:v>
      </x:c>
      <x:c r="P200" s="25" t="str">
        <x:v>N/A</x:v>
      </x:c>
      <x:c r="Q200" s="25" t="str">
        <x:v>N</x:v>
      </x:c>
      <x:c r="R200" s="25" t="str">
        <x:v>N</x:v>
      </x:c>
      <x:c r="S200" s="25" t="str">
        <x:v>Y</x:v>
      </x:c>
      <x:c r="T200" s="25" t="str">
        <x:v>Y</x:v>
      </x:c>
      <x:c r="U200" s="25" t="str">
        <x:v>Y</x:v>
      </x:c>
      <x:c r="V200" s="25" t="str">
        <x:v>Y</x:v>
      </x:c>
      <x:c r="W200" s="25" t="str">
        <x:v>Y</x:v>
      </x:c>
      <x:c r="X200" s="25" t="str">
        <x:v>Y</x:v>
      </x:c>
      <x:c r="Y200" s="25" t="str">
        <x:v>N</x:v>
      </x:c>
      <x:c r="Z200" s="25" t="str">
        <x:v>N</x:v>
      </x:c>
      <x:c r="AA200" s="25" t="str">
        <x:v>N</x:v>
      </x:c>
      <x:c r="AB200" s="25" t="str">
        <x:v>N</x:v>
      </x:c>
      <x:c r="AC200" s="25" t="str">
        <x:v>N</x:v>
      </x:c>
      <x:c r="AD200" s="25" t="str">
        <x:v>Y</x:v>
      </x:c>
      <x:c r="AE200" s="25" t="str">
        <x:v>Y</x:v>
      </x:c>
      <x:c r="AF200" s="25" t="str">
        <x:v>Y</x:v>
      </x:c>
      <x:c r="AG200" s="25" t="str">
        <x:v>N/A</x:v>
      </x:c>
      <x:c r="AH200" s="25" t="str">
        <x:v>N/A</x:v>
      </x:c>
      <x:c r="AI200" s="25" t="str">
        <x:v>N/A</x:v>
      </x:c>
      <x:c r="AJ200" s="25" t="str">
        <x:v>N/A</x:v>
      </x:c>
      <x:c r="AK200" s="25" t="str">
        <x:v>N/A</x:v>
      </x:c>
      <x:c r="AL200" s="25" t="str">
        <x:v>N/A</x:v>
      </x:c>
      <x:c r="AM200" s="25" t="str">
        <x:v>N</x:v>
      </x:c>
      <x:c r="AN200" s="25" t="str">
        <x:v>N</x:v>
      </x:c>
      <x:c r="AO200" s="25" t="str">
        <x:v>Y</x:v>
      </x:c>
      <x:c r="AP200" s="25" t="str">
        <x:v>N</x:v>
      </x:c>
      <x:c r="AQ200" s="25" t="str">
        <x:v>N</x:v>
      </x:c>
      <x:c r="AR200" s="25" t="str">
        <x:v>N</x:v>
      </x:c>
      <x:c r="AS200" s="25" t="str">
        <x:v>N</x:v>
      </x:c>
      <x:c r="AT200" s="25" t="str">
        <x:v>Y</x:v>
      </x:c>
      <x:c r="AU200" s="25" t="str">
        <x:v>Y</x:v>
      </x:c>
      <x:c r="AV200" s="25" t="str">
        <x:v>Y</x:v>
      </x:c>
      <x:c r="AW200" s="25" t="str">
        <x:v>Y</x:v>
      </x:c>
      <x:c r="AX200" s="25" t="str">
        <x:v>N/A</x:v>
      </x:c>
    </x:row>
    <x:row r="201">
      <x:c r="A201" s="24" t="str">
        <x:v>197</x:v>
      </x:c>
      <x:c r="B201" s="25" t="str">
        <x:v>Mixed</x:v>
      </x:c>
      <x:c r="C201" s="25" t="str">
        <x:v>hair loss</x:v>
      </x:c>
      <x:c r="D201" s="25" t="str">
        <x:v>Y</x:v>
      </x:c>
      <x:c r="E201" s="25" t="str">
        <x:v>N</x:v>
      </x:c>
      <x:c r="F201" s="25" t="str">
        <x:v>Y</x:v>
      </x:c>
      <x:c r="G201" s="25" t="str">
        <x:v>Y</x:v>
      </x:c>
      <x:c r="H201" s="25" t="str">
        <x:v>Y</x:v>
      </x:c>
      <x:c r="I201" s="25" t="str">
        <x:v>Y</x:v>
      </x:c>
      <x:c r="J201" s="25" t="str">
        <x:v>Y</x:v>
      </x:c>
      <x:c r="K201" s="25" t="str">
        <x:v>Y</x:v>
      </x:c>
      <x:c r="L201" s="25" t="str">
        <x:v>Y</x:v>
      </x:c>
      <x:c r="M201" s="25" t="str">
        <x:v>N</x:v>
      </x:c>
      <x:c r="N201" s="25" t="str">
        <x:v>Y</x:v>
      </x:c>
      <x:c r="O201" s="25" t="str">
        <x:v>Y</x:v>
      </x:c>
      <x:c r="P201" s="25" t="str">
        <x:v>Exact</x:v>
      </x:c>
      <x:c r="Q201" s="25" t="str">
        <x:v>N</x:v>
      </x:c>
      <x:c r="R201" s="25" t="str">
        <x:v>N</x:v>
      </x:c>
      <x:c r="S201" s="25" t="str">
        <x:v>N</x:v>
      </x:c>
      <x:c r="T201" s="25" t="str">
        <x:v>N</x:v>
      </x:c>
      <x:c r="U201" s="25" t="str">
        <x:v>N</x:v>
      </x:c>
      <x:c r="V201" s="25" t="str">
        <x:v>N/A</x:v>
      </x:c>
      <x:c r="W201" s="25" t="str">
        <x:v>Y</x:v>
      </x:c>
      <x:c r="X201" s="25" t="str">
        <x:v>Y</x:v>
      </x:c>
      <x:c r="Y201" s="25" t="str">
        <x:v>N</x:v>
      </x:c>
      <x:c r="Z201" s="25" t="str">
        <x:v>N</x:v>
      </x:c>
      <x:c r="AA201" s="25" t="str">
        <x:v>N</x:v>
      </x:c>
      <x:c r="AB201" s="25" t="str">
        <x:v>N</x:v>
      </x:c>
      <x:c r="AC201" s="25" t="str">
        <x:v>N</x:v>
      </x:c>
      <x:c r="AD201" s="25" t="str">
        <x:v>Y</x:v>
      </x:c>
      <x:c r="AE201" s="25" t="str">
        <x:v>Y</x:v>
      </x:c>
      <x:c r="AF201" s="25" t="str">
        <x:v>Y</x:v>
      </x:c>
      <x:c r="AG201" s="25" t="str">
        <x:v>N/A</x:v>
      </x:c>
      <x:c r="AH201" s="25" t="str">
        <x:v>N/A</x:v>
      </x:c>
      <x:c r="AI201" s="25" t="str">
        <x:v>N/A</x:v>
      </x:c>
      <x:c r="AJ201" s="25" t="str">
        <x:v>N/A</x:v>
      </x:c>
      <x:c r="AK201" s="25" t="str">
        <x:v>N/A</x:v>
      </x:c>
      <x:c r="AL201" s="25" t="str">
        <x:v>N/A</x:v>
      </x:c>
      <x:c r="AM201" s="25" t="str">
        <x:v>N</x:v>
      </x:c>
      <x:c r="AN201" s="25" t="str">
        <x:v>N</x:v>
      </x:c>
      <x:c r="AO201" s="25" t="str">
        <x:v>Y</x:v>
      </x:c>
      <x:c r="AP201" s="25" t="str">
        <x:v>N</x:v>
      </x:c>
      <x:c r="AQ201" s="25" t="str">
        <x:v>N</x:v>
      </x:c>
      <x:c r="AR201" s="25" t="str">
        <x:v>Y</x:v>
      </x:c>
      <x:c r="AS201" s="25" t="str">
        <x:v>N</x:v>
      </x:c>
      <x:c r="AT201" s="25" t="str">
        <x:v>Y</x:v>
      </x:c>
      <x:c r="AU201" s="25" t="str">
        <x:v>N</x:v>
      </x:c>
      <x:c r="AV201" s="25" t="str">
        <x:v>Y</x:v>
      </x:c>
      <x:c r="AW201" s="25" t="str">
        <x:v>Y</x:v>
      </x:c>
      <x:c r="AX201" s="25" t="str">
        <x:v>N/A</x:v>
      </x:c>
    </x:row>
    <x:row r="202">
      <x:c r="A202" s="24" t="str">
        <x:v>198</x:v>
      </x:c>
      <x:c r="B202" s="25" t="str">
        <x:v>Mixed</x:v>
      </x:c>
      <x:c r="C202" s="25" t="str">
        <x:v>blepharoplasty</x:v>
      </x:c>
      <x:c r="D202" s="25" t="str">
        <x:v>Y</x:v>
      </x:c>
      <x:c r="E202" s="25" t="str">
        <x:v>Y</x:v>
      </x:c>
      <x:c r="F202" s="25" t="str">
        <x:v>Y</x:v>
      </x:c>
      <x:c r="G202" s="25" t="str">
        <x:v>Y</x:v>
      </x:c>
      <x:c r="H202" s="25" t="str">
        <x:v>Y</x:v>
      </x:c>
      <x:c r="I202" s="25" t="str">
        <x:v>Y</x:v>
      </x:c>
      <x:c r="J202" s="25" t="str">
        <x:v>Y</x:v>
      </x:c>
      <x:c r="K202" s="25" t="str">
        <x:v>Y</x:v>
      </x:c>
      <x:c r="L202" s="25" t="str">
        <x:v>Y</x:v>
      </x:c>
      <x:c r="M202" s="25" t="str">
        <x:v>Y</x:v>
      </x:c>
      <x:c r="N202" s="25" t="str">
        <x:v>Y</x:v>
      </x:c>
      <x:c r="O202" s="25" t="str">
        <x:v>Y</x:v>
      </x:c>
      <x:c r="P202" s="25" t="str">
        <x:v>Range</x:v>
      </x:c>
      <x:c r="Q202" s="25" t="str">
        <x:v>N</x:v>
      </x:c>
      <x:c r="R202" s="25" t="str">
        <x:v>N</x:v>
      </x:c>
      <x:c r="S202" s="25" t="str">
        <x:v>N</x:v>
      </x:c>
      <x:c r="T202" s="25" t="str">
        <x:v>N</x:v>
      </x:c>
      <x:c r="U202" s="25" t="str">
        <x:v>Y</x:v>
      </x:c>
      <x:c r="V202" s="25" t="str">
        <x:v>Y</x:v>
      </x:c>
      <x:c r="W202" s="25" t="str">
        <x:v>Y</x:v>
      </x:c>
      <x:c r="X202" s="25" t="str">
        <x:v>Y</x:v>
      </x:c>
      <x:c r="Y202" s="25" t="str">
        <x:v>Y</x:v>
      </x:c>
      <x:c r="Z202" s="25" t="str">
        <x:v>N</x:v>
      </x:c>
      <x:c r="AA202" s="25" t="str">
        <x:v>Y</x:v>
      </x:c>
      <x:c r="AB202" s="25" t="str">
        <x:v>N</x:v>
      </x:c>
      <x:c r="AC202" s="25" t="str">
        <x:v>N</x:v>
      </x:c>
      <x:c r="AD202" s="25" t="str">
        <x:v>Y</x:v>
      </x:c>
      <x:c r="AE202" s="25" t="str">
        <x:v>Y</x:v>
      </x:c>
      <x:c r="AF202" s="25" t="str">
        <x:v>Y</x:v>
      </x:c>
      <x:c r="AG202" s="25" t="str">
        <x:v>N/A</x:v>
      </x:c>
      <x:c r="AH202" s="25" t="str">
        <x:v>N/A</x:v>
      </x:c>
      <x:c r="AI202" s="25" t="str">
        <x:v>N/A</x:v>
      </x:c>
      <x:c r="AJ202" s="25" t="str">
        <x:v>N/A</x:v>
      </x:c>
      <x:c r="AK202" s="25" t="str">
        <x:v>N/A</x:v>
      </x:c>
      <x:c r="AL202" s="25" t="str">
        <x:v>N/A</x:v>
      </x:c>
      <x:c r="AM202" s="25" t="str">
        <x:v>N</x:v>
      </x:c>
      <x:c r="AN202" s="25" t="str">
        <x:v>N</x:v>
      </x:c>
      <x:c r="AO202" s="25" t="str">
        <x:v>Y</x:v>
      </x:c>
      <x:c r="AP202" s="25" t="str">
        <x:v>N</x:v>
      </x:c>
      <x:c r="AQ202" s="25" t="str">
        <x:v>N</x:v>
      </x:c>
      <x:c r="AR202" s="25" t="str">
        <x:v>Y</x:v>
      </x:c>
      <x:c r="AS202" s="25" t="str">
        <x:v>N</x:v>
      </x:c>
      <x:c r="AT202" s="25" t="str">
        <x:v>Y</x:v>
      </x:c>
      <x:c r="AU202" s="25" t="str">
        <x:v>N</x:v>
      </x:c>
      <x:c r="AV202" s="25" t="str">
        <x:v>Y</x:v>
      </x:c>
      <x:c r="AW202" s="25" t="str">
        <x:v>Y</x:v>
      </x:c>
      <x:c r="AX202" s="25" t="str">
        <x:v>N/A</x:v>
      </x:c>
    </x:row>
    <x:row r="203">
      <x:c r="A203" s="24" t="str">
        <x:v>199</x:v>
      </x:c>
      <x:c r="B203" s="25" t="str">
        <x:v>Non-surgical</x:v>
      </x:c>
      <x:c r="C203" s="25" t="str">
        <x:v>facial ageing</x:v>
      </x:c>
      <x:c r="D203" s="25" t="str">
        <x:v>Y</x:v>
      </x:c>
      <x:c r="E203" s="25" t="str">
        <x:v>Y</x:v>
      </x:c>
      <x:c r="F203" s="25" t="str">
        <x:v>Y</x:v>
      </x:c>
      <x:c r="G203" s="25" t="str">
        <x:v>N</x:v>
      </x:c>
      <x:c r="H203" s="25" t="str">
        <x:v>N</x:v>
      </x:c>
      <x:c r="I203" s="25" t="str">
        <x:v>Y</x:v>
      </x:c>
      <x:c r="J203" s="25" t="str">
        <x:v>Y</x:v>
      </x:c>
      <x:c r="K203" s="25" t="str">
        <x:v>Y</x:v>
      </x:c>
      <x:c r="L203" s="25" t="str">
        <x:v>Y</x:v>
      </x:c>
      <x:c r="M203" s="25" t="str">
        <x:v>Y</x:v>
      </x:c>
      <x:c r="N203" s="25" t="str">
        <x:v>N</x:v>
      </x:c>
      <x:c r="O203" s="25" t="str">
        <x:v>Y</x:v>
      </x:c>
      <x:c r="P203" s="25" t="str">
        <x:v>Exact</x:v>
      </x:c>
      <x:c r="Q203" s="25" t="str">
        <x:v>N</x:v>
      </x:c>
      <x:c r="R203" s="25" t="str">
        <x:v>N</x:v>
      </x:c>
      <x:c r="S203" s="25" t="str">
        <x:v>N</x:v>
      </x:c>
      <x:c r="T203" s="25" t="str">
        <x:v>Y</x:v>
      </x:c>
      <x:c r="U203" s="25" t="str">
        <x:v>Y</x:v>
      </x:c>
      <x:c r="V203" s="25" t="str">
        <x:v>Y</x:v>
      </x:c>
      <x:c r="W203" s="25" t="str">
        <x:v>N</x:v>
      </x:c>
      <x:c r="X203" s="25" t="str">
        <x:v>Y</x:v>
      </x:c>
      <x:c r="Y203" s="25" t="str">
        <x:v>N</x:v>
      </x:c>
      <x:c r="Z203" s="25" t="str">
        <x:v>N</x:v>
      </x:c>
      <x:c r="AA203" s="25" t="str">
        <x:v>N</x:v>
      </x:c>
      <x:c r="AB203" s="25" t="str">
        <x:v>N</x:v>
      </x:c>
      <x:c r="AC203" s="25" t="str">
        <x:v>Y</x:v>
      </x:c>
      <x:c r="AD203" s="25" t="str">
        <x:v>Y</x:v>
      </x:c>
      <x:c r="AE203" s="25" t="str">
        <x:v>Y</x:v>
      </x:c>
      <x:c r="AF203" s="25" t="str">
        <x:v>Y</x:v>
      </x:c>
      <x:c r="AG203" s="25" t="str">
        <x:v>N/A</x:v>
      </x:c>
      <x:c r="AH203" s="25" t="str">
        <x:v>N/A</x:v>
      </x:c>
      <x:c r="AI203" s="25" t="str">
        <x:v>N/A</x:v>
      </x:c>
      <x:c r="AJ203" s="25" t="str">
        <x:v>N/A</x:v>
      </x:c>
      <x:c r="AK203" s="25" t="str">
        <x:v>N/A</x:v>
      </x:c>
      <x:c r="AL203" s="25" t="str">
        <x:v>N/A</x:v>
      </x:c>
      <x:c r="AM203" s="25" t="str">
        <x:v>N</x:v>
      </x:c>
      <x:c r="AN203" s="25" t="str">
        <x:v>N</x:v>
      </x:c>
      <x:c r="AO203" s="25" t="str">
        <x:v>N</x:v>
      </x:c>
      <x:c r="AP203" s="25" t="str">
        <x:v>N</x:v>
      </x:c>
      <x:c r="AQ203" s="25" t="str">
        <x:v>Y</x:v>
      </x:c>
      <x:c r="AR203" s="25" t="str">
        <x:v>Y</x:v>
      </x:c>
      <x:c r="AS203" s="25" t="str">
        <x:v>N</x:v>
      </x:c>
      <x:c r="AT203" s="25" t="str">
        <x:v>N</x:v>
      </x:c>
      <x:c r="AU203" s="25" t="str">
        <x:v>N</x:v>
      </x:c>
      <x:c r="AV203" s="25" t="str">
        <x:v>Y</x:v>
      </x:c>
      <x:c r="AW203" s="25" t="str">
        <x:v>Y</x:v>
      </x:c>
      <x:c r="AX203" s="25" t="str">
        <x:v>N/A</x:v>
      </x:c>
    </x:row>
    <x:row r="204">
      <x:c r="A204" s="26" t="str">
        <x:v>200</x:v>
      </x:c>
      <x:c r="B204" s="27" t="str">
        <x:v>Mixed</x:v>
      </x:c>
      <x:c r="C204" s="27" t="str">
        <x:v>breast</x:v>
      </x:c>
      <x:c r="D204" s="27" t="str">
        <x:v>Y</x:v>
      </x:c>
      <x:c r="E204" s="27" t="str">
        <x:v>Y</x:v>
      </x:c>
      <x:c r="F204" s="27" t="str">
        <x:v>Y</x:v>
      </x:c>
      <x:c r="G204" s="27" t="str">
        <x:v>N</x:v>
      </x:c>
      <x:c r="H204" s="27" t="str">
        <x:v>Y</x:v>
      </x:c>
      <x:c r="I204" s="27" t="str">
        <x:v>Y</x:v>
      </x:c>
      <x:c r="J204" s="27" t="str">
        <x:v>Y</x:v>
      </x:c>
      <x:c r="K204" s="27" t="str">
        <x:v>Y</x:v>
      </x:c>
      <x:c r="L204" s="27" t="str">
        <x:v>N</x:v>
      </x:c>
      <x:c r="M204" s="27" t="str">
        <x:v>N</x:v>
      </x:c>
      <x:c r="N204" s="27" t="str">
        <x:v>Y</x:v>
      </x:c>
      <x:c r="O204" s="27" t="str">
        <x:v>N</x:v>
      </x:c>
      <x:c r="P204" s="27" t="str">
        <x:v>N/A</x:v>
      </x:c>
      <x:c r="Q204" s="27" t="str">
        <x:v>N</x:v>
      </x:c>
      <x:c r="R204" s="27" t="str">
        <x:v>N</x:v>
      </x:c>
      <x:c r="S204" s="27" t="str">
        <x:v>N</x:v>
      </x:c>
      <x:c r="T204" s="27" t="str">
        <x:v>Y</x:v>
      </x:c>
      <x:c r="U204" s="27" t="str">
        <x:v>Y</x:v>
      </x:c>
      <x:c r="V204" s="27" t="str">
        <x:v>Y</x:v>
      </x:c>
      <x:c r="W204" s="27" t="str">
        <x:v>N</x:v>
      </x:c>
      <x:c r="X204" s="27" t="str">
        <x:v>Y</x:v>
      </x:c>
      <x:c r="Y204" s="27" t="str">
        <x:v>N</x:v>
      </x:c>
      <x:c r="Z204" s="27" t="str">
        <x:v>N</x:v>
      </x:c>
      <x:c r="AA204" s="27" t="str">
        <x:v>N</x:v>
      </x:c>
      <x:c r="AB204" s="27" t="str">
        <x:v>N</x:v>
      </x:c>
      <x:c r="AC204" s="27" t="str">
        <x:v>N</x:v>
      </x:c>
      <x:c r="AD204" s="27" t="str">
        <x:v>Y</x:v>
      </x:c>
      <x:c r="AE204" s="27" t="str">
        <x:v>Y</x:v>
      </x:c>
      <x:c r="AF204" s="27" t="str">
        <x:v>Y</x:v>
      </x:c>
      <x:c r="AG204" s="27" t="str">
        <x:v>N/A</x:v>
      </x:c>
      <x:c r="AH204" s="27" t="str">
        <x:v>N/A</x:v>
      </x:c>
      <x:c r="AI204" s="27" t="str">
        <x:v>N/A</x:v>
      </x:c>
      <x:c r="AJ204" s="27" t="str">
        <x:v>N/A</x:v>
      </x:c>
      <x:c r="AK204" s="27" t="str">
        <x:v>N/A</x:v>
      </x:c>
      <x:c r="AL204" s="27" t="str">
        <x:v>N/A</x:v>
      </x:c>
      <x:c r="AM204" s="27" t="str">
        <x:v>N</x:v>
      </x:c>
      <x:c r="AN204" s="27" t="str">
        <x:v>Y</x:v>
      </x:c>
      <x:c r="AO204" s="27" t="str">
        <x:v>N</x:v>
      </x:c>
      <x:c r="AP204" s="27" t="str">
        <x:v>N</x:v>
      </x:c>
      <x:c r="AQ204" s="27" t="str">
        <x:v>N</x:v>
      </x:c>
      <x:c r="AR204" s="27" t="str">
        <x:v>N</x:v>
      </x:c>
      <x:c r="AS204" s="27" t="str">
        <x:v>N</x:v>
      </x:c>
      <x:c r="AT204" s="27" t="str">
        <x:v>Y</x:v>
      </x:c>
      <x:c r="AU204" s="27" t="str">
        <x:v>N</x:v>
      </x:c>
      <x:c r="AV204" s="27" t="str">
        <x:v>N</x:v>
      </x:c>
      <x:c r="AW204" s="27" t="str">
        <x:v>N</x:v>
      </x:c>
      <x:c r="AX204" s="27" t="str">
        <x:v>N/A</x:v>
      </x:c>
    </x:row>
  </x:sheetData>
  <x:mergeCells>
    <x:mergeCell ref="A1:AX1"/>
    <x:mergeCell ref="A2:AX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5" hidden="0" customWidth="1"/>
    <x:col min="3" max="3" width="19" hidden="0" customWidth="1"/>
    <x:col min="4" max="4" width="19" hidden="0" customWidth="1"/>
    <x:col min="5" max="5" width="19" hidden="0" customWidth="1"/>
    <x:col min="6" max="6" width="18" hidden="0" customWidth="1"/>
    <x:col min="7" max="7" width="18" hidden="0" customWidth="1"/>
    <x:col min="8" max="8" width="18" hidden="0" customWidth="1"/>
    <x:col min="9" max="9" width="34" hidden="0" customWidth="1"/>
  </x:cols>
  <x:sheetData>
    <x:row r="1" ht="28" hidden="0" customHeight="1">
      <x:c r="A1" s="139" t="str">
        <x:v>Technical Data — Final supporting indicators</x:v>
      </x:c>
      <x:c r="B1" s="139"/>
      <x:c r="C1" s="139"/>
      <x:c r="D1" s="139"/>
      <x:c r="E1" s="139"/>
      <x:c r="F1" s="139"/>
      <x:c r="G1" s="139"/>
      <x:c r="H1" s="139"/>
      <x:c r="I1" s="139"/>
    </x:row>
    <x:row r="2" ht="42" hidden="0" customHeight="1">
      <x:c r="A2" s="140" t="str">
        <x:v>De-identified metric-level PageSpeed/Lighthouse inputs. Clinic 092 desktop performance and Clinic 122 mobile FCP are blank under the documented QA rules.</x:v>
      </x:c>
      <x:c r="B2" s="140"/>
      <x:c r="C2" s="140"/>
      <x:c r="D2" s="140"/>
      <x:c r="E2" s="140"/>
      <x:c r="F2" s="140"/>
      <x:c r="G2" s="140"/>
      <x:c r="H2" s="140"/>
      <x:c r="I2" s="140"/>
    </x:row>
    <x:row r="3" ht="15" hidden="0" customHeight="1">
      <x:c r="A3" s="90"/>
      <x:c r="B3" s="90"/>
      <x:c r="C3" s="90"/>
      <x:c r="D3" s="90"/>
      <x:c r="E3" s="90"/>
      <x:c r="F3" s="90"/>
      <x:c r="G3" s="90"/>
      <x:c r="H3" s="90"/>
      <x:c r="I3" s="90"/>
    </x:row>
    <x:row r="4" ht="24" hidden="0" customHeight="1">
      <x:c r="A4" s="141" t="str">
        <x:v>audit_id</x:v>
      </x:c>
      <x:c r="B4" s="141" t="str">
        <x:v>clinic_type</x:v>
      </x:c>
      <x:c r="C4" s="141" t="str">
        <x:v>mobile_performance_score</x:v>
      </x:c>
      <x:c r="D4" s="141" t="str">
        <x:v>desktop_performance_score</x:v>
      </x:c>
      <x:c r="E4" s="141" t="str">
        <x:v>mobile_accessibility_score</x:v>
      </x:c>
      <x:c r="F4" s="141" t="str">
        <x:v>mobile_lcp_ms</x:v>
      </x:c>
      <x:c r="G4" s="141" t="str">
        <x:v>mobile_fcp_ms</x:v>
      </x:c>
      <x:c r="H4" s="141" t="str">
        <x:v>desktop_minus_mobile</x:v>
      </x:c>
      <x:c r="I4" s="141" t="str">
        <x:v>qa_status</x:v>
      </x:c>
    </x:row>
    <x:row r="5" ht="15" hidden="0" customHeight="1">
      <x:c r="A5" s="91" t="str">
        <x:v>001</x:v>
      </x:c>
      <x:c r="B5" s="92" t="str">
        <x:v>Mixed</x:v>
      </x:c>
      <x:c r="C5" s="93" t="n">
        <x:v>72</x:v>
      </x:c>
      <x:c r="D5" s="93" t="n">
        <x:v>77</x:v>
      </x:c>
      <x:c r="E5" s="93" t="n">
        <x:v>91</x:v>
      </x:c>
      <x:c r="F5" s="93" t="n">
        <x:v>4623</x:v>
      </x:c>
      <x:c r="G5" s="94" t="n">
        <x:v>3965</x:v>
      </x:c>
      <x:c r="H5" s="95" t="n">
        <x:v>5</x:v>
      </x:c>
      <x:c r="I5" s="96" t="str">
        <x:v>Complete</x:v>
      </x:c>
    </x:row>
    <x:row r="6" ht="15" hidden="0" customHeight="1">
      <x:c r="A6" s="91" t="str">
        <x:v>002</x:v>
      </x:c>
      <x:c r="B6" s="92" t="str">
        <x:v>Non-surgical</x:v>
      </x:c>
      <x:c r="C6" s="93" t="n">
        <x:v>33</x:v>
      </x:c>
      <x:c r="D6" s="93" t="n">
        <x:v>47</x:v>
      </x:c>
      <x:c r="E6" s="93" t="n">
        <x:v>78</x:v>
      </x:c>
      <x:c r="F6" s="93" t="n">
        <x:v>11778</x:v>
      </x:c>
      <x:c r="G6" s="94" t="n">
        <x:v>2864</x:v>
      </x:c>
      <x:c r="H6" s="95" t="n">
        <x:v>14</x:v>
      </x:c>
      <x:c r="I6" s="96" t="str">
        <x:v>Complete</x:v>
      </x:c>
    </x:row>
    <x:row r="7" ht="15" hidden="0" customHeight="1">
      <x:c r="A7" s="91" t="str">
        <x:v>003</x:v>
      </x:c>
      <x:c r="B7" s="92" t="str">
        <x:v>Non-surgical</x:v>
      </x:c>
      <x:c r="C7" s="93" t="n">
        <x:v>40</x:v>
      </x:c>
      <x:c r="D7" s="93" t="n">
        <x:v>56</x:v>
      </x:c>
      <x:c r="E7" s="93" t="n">
        <x:v>81</x:v>
      </x:c>
      <x:c r="F7" s="93" t="n">
        <x:v>15972</x:v>
      </x:c>
      <x:c r="G7" s="94" t="n">
        <x:v>1684</x:v>
      </x:c>
      <x:c r="H7" s="95" t="n">
        <x:v>16</x:v>
      </x:c>
      <x:c r="I7" s="96" t="str">
        <x:v>Complete</x:v>
      </x:c>
    </x:row>
    <x:row r="8" ht="15" hidden="0" customHeight="1">
      <x:c r="A8" s="91" t="str">
        <x:v>004</x:v>
      </x:c>
      <x:c r="B8" s="92" t="str">
        <x:v>Non-surgical</x:v>
      </x:c>
      <x:c r="C8" s="93" t="n">
        <x:v>44</x:v>
      </x:c>
      <x:c r="D8" s="93" t="n">
        <x:v>40</x:v>
      </x:c>
      <x:c r="E8" s="93" t="n">
        <x:v>100</x:v>
      </x:c>
      <x:c r="F8" s="93" t="n">
        <x:v>26888</x:v>
      </x:c>
      <x:c r="G8" s="94" t="n">
        <x:v>2919</x:v>
      </x:c>
      <x:c r="H8" s="95" t="n">
        <x:v>-4</x:v>
      </x:c>
      <x:c r="I8" s="96" t="str">
        <x:v>Complete</x:v>
      </x:c>
    </x:row>
    <x:row r="9" ht="15" hidden="0" customHeight="1">
      <x:c r="A9" s="91" t="str">
        <x:v>005</x:v>
      </x:c>
      <x:c r="B9" s="92" t="str">
        <x:v>Non-surgical</x:v>
      </x:c>
      <x:c r="C9" s="93" t="n">
        <x:v>64</x:v>
      </x:c>
      <x:c r="D9" s="93" t="n">
        <x:v>94</x:v>
      </x:c>
      <x:c r="E9" s="93" t="n">
        <x:v>81</x:v>
      </x:c>
      <x:c r="F9" s="93" t="n">
        <x:v>7401</x:v>
      </x:c>
      <x:c r="G9" s="94" t="n">
        <x:v>3344</x:v>
      </x:c>
      <x:c r="H9" s="95" t="n">
        <x:v>30</x:v>
      </x:c>
      <x:c r="I9" s="96" t="str">
        <x:v>Complete</x:v>
      </x:c>
    </x:row>
    <x:row r="10" ht="15" hidden="0" customHeight="1">
      <x:c r="A10" s="91" t="str">
        <x:v>006</x:v>
      </x:c>
      <x:c r="B10" s="92" t="str">
        <x:v>Mixed</x:v>
      </x:c>
      <x:c r="C10" s="93" t="n">
        <x:v>53</x:v>
      </x:c>
      <x:c r="D10" s="93" t="n">
        <x:v>88</x:v>
      </x:c>
      <x:c r="E10" s="93" t="n">
        <x:v>78</x:v>
      </x:c>
      <x:c r="F10" s="93" t="n">
        <x:v>5626</x:v>
      </x:c>
      <x:c r="G10" s="94" t="n">
        <x:v>5851</x:v>
      </x:c>
      <x:c r="H10" s="95" t="n">
        <x:v>35</x:v>
      </x:c>
      <x:c r="I10" s="96" t="str">
        <x:v>Complete</x:v>
      </x:c>
    </x:row>
    <x:row r="11" ht="15" hidden="0" customHeight="1">
      <x:c r="A11" s="91" t="str">
        <x:v>007</x:v>
      </x:c>
      <x:c r="B11" s="92" t="str">
        <x:v>Surgical</x:v>
      </x:c>
      <x:c r="C11" s="93" t="n">
        <x:v>47</x:v>
      </x:c>
      <x:c r="D11" s="93" t="n">
        <x:v>78</x:v>
      </x:c>
      <x:c r="E11" s="93" t="n">
        <x:v>82</x:v>
      </x:c>
      <x:c r="F11" s="93" t="n">
        <x:v>9151</x:v>
      </x:c>
      <x:c r="G11" s="94" t="n">
        <x:v>11743</x:v>
      </x:c>
      <x:c r="H11" s="95" t="n">
        <x:v>31</x:v>
      </x:c>
      <x:c r="I11" s="96" t="str">
        <x:v>Complete</x:v>
      </x:c>
    </x:row>
    <x:row r="12" ht="15" hidden="0" customHeight="1">
      <x:c r="A12" s="91" t="str">
        <x:v>008</x:v>
      </x:c>
      <x:c r="B12" s="92" t="str">
        <x:v>Surgical</x:v>
      </x:c>
      <x:c r="C12" s="93" t="n">
        <x:v>47</x:v>
      </x:c>
      <x:c r="D12" s="93" t="n">
        <x:v>47</x:v>
      </x:c>
      <x:c r="E12" s="93" t="n">
        <x:v>85</x:v>
      </x:c>
      <x:c r="F12" s="93" t="n">
        <x:v>30778</x:v>
      </x:c>
      <x:c r="G12" s="94" t="n">
        <x:v>3497</x:v>
      </x:c>
      <x:c r="H12" s="95" t="n">
        <x:v>0</x:v>
      </x:c>
      <x:c r="I12" s="96" t="str">
        <x:v>Complete</x:v>
      </x:c>
    </x:row>
    <x:row r="13" ht="15" hidden="0" customHeight="1">
      <x:c r="A13" s="91" t="str">
        <x:v>009</x:v>
      </x:c>
      <x:c r="B13" s="92" t="str">
        <x:v>Non-surgical</x:v>
      </x:c>
      <x:c r="C13" s="93" t="n">
        <x:v>54</x:v>
      </x:c>
      <x:c r="D13" s="93" t="n">
        <x:v>60</x:v>
      </x:c>
      <x:c r="E13" s="93" t="n">
        <x:v>83</x:v>
      </x:c>
      <x:c r="F13" s="93" t="n">
        <x:v>9329</x:v>
      </x:c>
      <x:c r="G13" s="94" t="n">
        <x:v>7521</x:v>
      </x:c>
      <x:c r="H13" s="95" t="n">
        <x:v>6</x:v>
      </x:c>
      <x:c r="I13" s="96" t="str">
        <x:v>Complete</x:v>
      </x:c>
    </x:row>
    <x:row r="14" ht="15" hidden="0" customHeight="1">
      <x:c r="A14" s="91" t="str">
        <x:v>010</x:v>
      </x:c>
      <x:c r="B14" s="92" t="str">
        <x:v>Mixed</x:v>
      </x:c>
      <x:c r="C14" s="93" t="n">
        <x:v>68</x:v>
      </x:c>
      <x:c r="D14" s="93" t="n">
        <x:v>90</x:v>
      </x:c>
      <x:c r="E14" s="93" t="n">
        <x:v>88</x:v>
      </x:c>
      <x:c r="F14" s="93" t="n">
        <x:v>5281</x:v>
      </x:c>
      <x:c r="G14" s="94" t="n">
        <x:v>3972</x:v>
      </x:c>
      <x:c r="H14" s="95" t="n">
        <x:v>22</x:v>
      </x:c>
      <x:c r="I14" s="96" t="str">
        <x:v>Complete</x:v>
      </x:c>
    </x:row>
    <x:row r="15" ht="15" hidden="0" customHeight="1">
      <x:c r="A15" s="91" t="str">
        <x:v>011</x:v>
      </x:c>
      <x:c r="B15" s="92" t="str">
        <x:v>Mixed</x:v>
      </x:c>
      <x:c r="C15" s="93" t="n">
        <x:v>50</x:v>
      </x:c>
      <x:c r="D15" s="93" t="n">
        <x:v>62</x:v>
      </x:c>
      <x:c r="E15" s="93" t="n">
        <x:v>75</x:v>
      </x:c>
      <x:c r="F15" s="93" t="n">
        <x:v>44574</x:v>
      </x:c>
      <x:c r="G15" s="94" t="n">
        <x:v>16054</x:v>
      </x:c>
      <x:c r="H15" s="95" t="n">
        <x:v>12</x:v>
      </x:c>
      <x:c r="I15" s="96" t="str">
        <x:v>Complete</x:v>
      </x:c>
    </x:row>
    <x:row r="16" ht="15" hidden="0" customHeight="1">
      <x:c r="A16" s="91" t="str">
        <x:v>012</x:v>
      </x:c>
      <x:c r="B16" s="92" t="str">
        <x:v>Non-surgical</x:v>
      </x:c>
      <x:c r="C16" s="93" t="n">
        <x:v>85</x:v>
      </x:c>
      <x:c r="D16" s="93" t="n">
        <x:v>97</x:v>
      </x:c>
      <x:c r="E16" s="93" t="n">
        <x:v>97</x:v>
      </x:c>
      <x:c r="F16" s="93" t="n">
        <x:v>3481</x:v>
      </x:c>
      <x:c r="G16" s="94" t="n">
        <x:v>2734</x:v>
      </x:c>
      <x:c r="H16" s="95" t="n">
        <x:v>12</x:v>
      </x:c>
      <x:c r="I16" s="96" t="str">
        <x:v>Complete</x:v>
      </x:c>
    </x:row>
    <x:row r="17" ht="15" hidden="0" customHeight="1">
      <x:c r="A17" s="91" t="str">
        <x:v>013</x:v>
      </x:c>
      <x:c r="B17" s="92" t="str">
        <x:v>Non-surgical</x:v>
      </x:c>
      <x:c r="C17" s="93" t="n">
        <x:v>38</x:v>
      </x:c>
      <x:c r="D17" s="93" t="n">
        <x:v>80</x:v>
      </x:c>
      <x:c r="E17" s="93" t="n">
        <x:v>91</x:v>
      </x:c>
      <x:c r="F17" s="93" t="n">
        <x:v>5566</x:v>
      </x:c>
      <x:c r="G17" s="94" t="n">
        <x:v>3780</x:v>
      </x:c>
      <x:c r="H17" s="95" t="n">
        <x:v>42</x:v>
      </x:c>
      <x:c r="I17" s="96" t="str">
        <x:v>Complete</x:v>
      </x:c>
    </x:row>
    <x:row r="18" ht="15" hidden="0" customHeight="1">
      <x:c r="A18" s="91" t="str">
        <x:v>014</x:v>
      </x:c>
      <x:c r="B18" s="92" t="str">
        <x:v>Mixed</x:v>
      </x:c>
      <x:c r="C18" s="93" t="n">
        <x:v>79</x:v>
      </x:c>
      <x:c r="D18" s="93" t="n">
        <x:v>80</x:v>
      </x:c>
      <x:c r="E18" s="93" t="n">
        <x:v>78</x:v>
      </x:c>
      <x:c r="F18" s="93" t="n">
        <x:v>3452</x:v>
      </x:c>
      <x:c r="G18" s="94" t="n">
        <x:v>3152</x:v>
      </x:c>
      <x:c r="H18" s="95" t="n">
        <x:v>1</x:v>
      </x:c>
      <x:c r="I18" s="96" t="str">
        <x:v>Complete</x:v>
      </x:c>
    </x:row>
    <x:row r="19" ht="15" hidden="0" customHeight="1">
      <x:c r="A19" s="91" t="str">
        <x:v>015</x:v>
      </x:c>
      <x:c r="B19" s="92" t="str">
        <x:v>Mixed</x:v>
      </x:c>
      <x:c r="C19" s="93" t="n">
        <x:v>51</x:v>
      </x:c>
      <x:c r="D19" s="93" t="n">
        <x:v>67</x:v>
      </x:c>
      <x:c r="E19" s="93" t="n">
        <x:v>76</x:v>
      </x:c>
      <x:c r="F19" s="93" t="n">
        <x:v>16502</x:v>
      </x:c>
      <x:c r="G19" s="94" t="n">
        <x:v>6452</x:v>
      </x:c>
      <x:c r="H19" s="95" t="n">
        <x:v>16</x:v>
      </x:c>
      <x:c r="I19" s="96" t="str">
        <x:v>Complete</x:v>
      </x:c>
    </x:row>
    <x:row r="20" ht="15" hidden="0" customHeight="1">
      <x:c r="A20" s="91" t="str">
        <x:v>016</x:v>
      </x:c>
      <x:c r="B20" s="92" t="str">
        <x:v>Non-surgical</x:v>
      </x:c>
      <x:c r="C20" s="93" t="n">
        <x:v>47</x:v>
      </x:c>
      <x:c r="D20" s="93" t="n">
        <x:v>73</x:v>
      </x:c>
      <x:c r="E20" s="93" t="n">
        <x:v>81</x:v>
      </x:c>
      <x:c r="F20" s="93" t="n">
        <x:v>18349</x:v>
      </x:c>
      <x:c r="G20" s="94" t="n">
        <x:v>5366</x:v>
      </x:c>
      <x:c r="H20" s="95" t="n">
        <x:v>26</x:v>
      </x:c>
      <x:c r="I20" s="96" t="str">
        <x:v>Complete</x:v>
      </x:c>
    </x:row>
    <x:row r="21" ht="15" hidden="0" customHeight="1">
      <x:c r="A21" s="91" t="str">
        <x:v>017</x:v>
      </x:c>
      <x:c r="B21" s="92" t="str">
        <x:v>Non-surgical</x:v>
      </x:c>
      <x:c r="C21" s="93" t="n">
        <x:v>77</x:v>
      </x:c>
      <x:c r="D21" s="93" t="n">
        <x:v>97</x:v>
      </x:c>
      <x:c r="E21" s="93" t="n">
        <x:v>95</x:v>
      </x:c>
      <x:c r="F21" s="93" t="n">
        <x:v>4671</x:v>
      </x:c>
      <x:c r="G21" s="94" t="n">
        <x:v>2259</x:v>
      </x:c>
      <x:c r="H21" s="95" t="n">
        <x:v>20</x:v>
      </x:c>
      <x:c r="I21" s="96" t="str">
        <x:v>Complete</x:v>
      </x:c>
    </x:row>
    <x:row r="22" ht="15" hidden="0" customHeight="1">
      <x:c r="A22" s="91" t="str">
        <x:v>018</x:v>
      </x:c>
      <x:c r="B22" s="92" t="str">
        <x:v>Non-surgical</x:v>
      </x:c>
      <x:c r="C22" s="93" t="n">
        <x:v>59</x:v>
      </x:c>
      <x:c r="D22" s="93" t="n">
        <x:v>93</x:v>
      </x:c>
      <x:c r="E22" s="93" t="n">
        <x:v>67</x:v>
      </x:c>
      <x:c r="F22" s="93" t="n">
        <x:v>4832</x:v>
      </x:c>
      <x:c r="G22" s="94" t="n">
        <x:v>3648</x:v>
      </x:c>
      <x:c r="H22" s="95" t="n">
        <x:v>34</x:v>
      </x:c>
      <x:c r="I22" s="96" t="str">
        <x:v>Complete</x:v>
      </x:c>
    </x:row>
    <x:row r="23" ht="15" hidden="0" customHeight="1">
      <x:c r="A23" s="91" t="str">
        <x:v>019</x:v>
      </x:c>
      <x:c r="B23" s="92" t="str">
        <x:v>Surgical</x:v>
      </x:c>
      <x:c r="C23" s="93" t="n">
        <x:v>36</x:v>
      </x:c>
      <x:c r="D23" s="93" t="n">
        <x:v>66</x:v>
      </x:c>
      <x:c r="E23" s="93" t="n">
        <x:v>77</x:v>
      </x:c>
      <x:c r="F23" s="93" t="n">
        <x:v>8458</x:v>
      </x:c>
      <x:c r="G23" s="94" t="n">
        <x:v>3805</x:v>
      </x:c>
      <x:c r="H23" s="95" t="n">
        <x:v>30</x:v>
      </x:c>
      <x:c r="I23" s="96" t="str">
        <x:v>Complete</x:v>
      </x:c>
    </x:row>
    <x:row r="24" ht="15" hidden="0" customHeight="1">
      <x:c r="A24" s="91" t="str">
        <x:v>020</x:v>
      </x:c>
      <x:c r="B24" s="92" t="str">
        <x:v>Mixed</x:v>
      </x:c>
      <x:c r="C24" s="93" t="n">
        <x:v>37</x:v>
      </x:c>
      <x:c r="D24" s="93" t="n">
        <x:v>47</x:v>
      </x:c>
      <x:c r="E24" s="93" t="n">
        <x:v>83</x:v>
      </x:c>
      <x:c r="F24" s="93" t="n">
        <x:v>21158</x:v>
      </x:c>
      <x:c r="G24" s="94" t="n">
        <x:v>36622</x:v>
      </x:c>
      <x:c r="H24" s="95" t="n">
        <x:v>10</x:v>
      </x:c>
      <x:c r="I24" s="96" t="str">
        <x:v>Complete</x:v>
      </x:c>
    </x:row>
    <x:row r="25" ht="15" hidden="0" customHeight="1">
      <x:c r="A25" s="91" t="str">
        <x:v>021</x:v>
      </x:c>
      <x:c r="B25" s="92" t="str">
        <x:v>Non-surgical</x:v>
      </x:c>
      <x:c r="C25" s="93" t="n">
        <x:v>92</x:v>
      </x:c>
      <x:c r="D25" s="93" t="n">
        <x:v>77</x:v>
      </x:c>
      <x:c r="E25" s="93" t="n">
        <x:v>87</x:v>
      </x:c>
      <x:c r="F25" s="93" t="n">
        <x:v>931</x:v>
      </x:c>
      <x:c r="G25" s="94" t="n">
        <x:v>988</x:v>
      </x:c>
      <x:c r="H25" s="95" t="n">
        <x:v>-15</x:v>
      </x:c>
      <x:c r="I25" s="96" t="str">
        <x:v>Complete</x:v>
      </x:c>
    </x:row>
    <x:row r="26" ht="15" hidden="0" customHeight="1">
      <x:c r="A26" s="91" t="str">
        <x:v>022</x:v>
      </x:c>
      <x:c r="B26" s="92" t="str">
        <x:v>Non-surgical</x:v>
      </x:c>
      <x:c r="C26" s="93" t="n">
        <x:v>59</x:v>
      </x:c>
      <x:c r="D26" s="93" t="n">
        <x:v>98</x:v>
      </x:c>
      <x:c r="E26" s="93" t="n">
        <x:v>94</x:v>
      </x:c>
      <x:c r="F26" s="93" t="n">
        <x:v>10366</x:v>
      </x:c>
      <x:c r="G26" s="94" t="n">
        <x:v>1958</x:v>
      </x:c>
      <x:c r="H26" s="95" t="n">
        <x:v>39</x:v>
      </x:c>
      <x:c r="I26" s="96" t="str">
        <x:v>Complete</x:v>
      </x:c>
    </x:row>
    <x:row r="27" ht="15" hidden="0" customHeight="1">
      <x:c r="A27" s="91" t="str">
        <x:v>023</x:v>
      </x:c>
      <x:c r="B27" s="92" t="str">
        <x:v>Mixed</x:v>
      </x:c>
      <x:c r="C27" s="93" t="n">
        <x:v>62</x:v>
      </x:c>
      <x:c r="D27" s="93" t="n">
        <x:v>83</x:v>
      </x:c>
      <x:c r="E27" s="93" t="n">
        <x:v>84</x:v>
      </x:c>
      <x:c r="F27" s="93" t="n">
        <x:v>14661</x:v>
      </x:c>
      <x:c r="G27" s="94" t="n">
        <x:v>3664</x:v>
      </x:c>
      <x:c r="H27" s="95" t="n">
        <x:v>21</x:v>
      </x:c>
      <x:c r="I27" s="96" t="str">
        <x:v>Complete</x:v>
      </x:c>
    </x:row>
    <x:row r="28" ht="15" hidden="0" customHeight="1">
      <x:c r="A28" s="91" t="str">
        <x:v>024</x:v>
      </x:c>
      <x:c r="B28" s="92" t="str">
        <x:v>Surgical</x:v>
      </x:c>
      <x:c r="C28" s="93" t="n">
        <x:v>62</x:v>
      </x:c>
      <x:c r="D28" s="93" t="n">
        <x:v>65</x:v>
      </x:c>
      <x:c r="E28" s="93" t="n">
        <x:v>77</x:v>
      </x:c>
      <x:c r="F28" s="93" t="n">
        <x:v>13501</x:v>
      </x:c>
      <x:c r="G28" s="94" t="n">
        <x:v>3211</x:v>
      </x:c>
      <x:c r="H28" s="95" t="n">
        <x:v>3</x:v>
      </x:c>
      <x:c r="I28" s="96" t="str">
        <x:v>Complete</x:v>
      </x:c>
    </x:row>
    <x:row r="29" ht="15" hidden="0" customHeight="1">
      <x:c r="A29" s="91" t="str">
        <x:v>025</x:v>
      </x:c>
      <x:c r="B29" s="92" t="str">
        <x:v>Mixed</x:v>
      </x:c>
      <x:c r="C29" s="93" t="n">
        <x:v>40</x:v>
      </x:c>
      <x:c r="D29" s="93" t="n">
        <x:v>44</x:v>
      </x:c>
      <x:c r="E29" s="93" t="n">
        <x:v>85</x:v>
      </x:c>
      <x:c r="F29" s="93" t="n">
        <x:v>9851</x:v>
      </x:c>
      <x:c r="G29" s="94" t="n">
        <x:v>8862</x:v>
      </x:c>
      <x:c r="H29" s="95" t="n">
        <x:v>4</x:v>
      </x:c>
      <x:c r="I29" s="96" t="str">
        <x:v>Complete</x:v>
      </x:c>
    </x:row>
    <x:row r="30" ht="15" hidden="0" customHeight="1">
      <x:c r="A30" s="91" t="str">
        <x:v>026</x:v>
      </x:c>
      <x:c r="B30" s="92" t="str">
        <x:v>Mixed</x:v>
      </x:c>
      <x:c r="C30" s="93" t="n">
        <x:v>38</x:v>
      </x:c>
      <x:c r="D30" s="93" t="n">
        <x:v>86</x:v>
      </x:c>
      <x:c r="E30" s="93" t="n">
        <x:v>78</x:v>
      </x:c>
      <x:c r="F30" s="93" t="n">
        <x:v>5881</x:v>
      </x:c>
      <x:c r="G30" s="94" t="n">
        <x:v>1707</x:v>
      </x:c>
      <x:c r="H30" s="95" t="n">
        <x:v>48</x:v>
      </x:c>
      <x:c r="I30" s="96" t="str">
        <x:v>Complete</x:v>
      </x:c>
    </x:row>
    <x:row r="31" ht="15" hidden="0" customHeight="1">
      <x:c r="A31" s="91" t="str">
        <x:v>027</x:v>
      </x:c>
      <x:c r="B31" s="92" t="str">
        <x:v>Non-surgical</x:v>
      </x:c>
      <x:c r="C31" s="93" t="n">
        <x:v>91</x:v>
      </x:c>
      <x:c r="D31" s="93" t="n">
        <x:v>98</x:v>
      </x:c>
      <x:c r="E31" s="93" t="n">
        <x:v>82</x:v>
      </x:c>
      <x:c r="F31" s="93" t="n">
        <x:v>2856</x:v>
      </x:c>
      <x:c r="G31" s="94" t="n">
        <x:v>2506</x:v>
      </x:c>
      <x:c r="H31" s="95" t="n">
        <x:v>7</x:v>
      </x:c>
      <x:c r="I31" s="96" t="str">
        <x:v>Complete</x:v>
      </x:c>
    </x:row>
    <x:row r="32" ht="15" hidden="0" customHeight="1">
      <x:c r="A32" s="91" t="str">
        <x:v>028</x:v>
      </x:c>
      <x:c r="B32" s="92" t="str">
        <x:v>Surgical</x:v>
      </x:c>
      <x:c r="C32" s="93" t="n">
        <x:v>78</x:v>
      </x:c>
      <x:c r="D32" s="93" t="n">
        <x:v>86</x:v>
      </x:c>
      <x:c r="E32" s="93" t="n">
        <x:v>72</x:v>
      </x:c>
      <x:c r="F32" s="93" t="n">
        <x:v>2852</x:v>
      </x:c>
      <x:c r="G32" s="94" t="n">
        <x:v>3336</x:v>
      </x:c>
      <x:c r="H32" s="95" t="n">
        <x:v>8</x:v>
      </x:c>
      <x:c r="I32" s="96" t="str">
        <x:v>Complete</x:v>
      </x:c>
    </x:row>
    <x:row r="33" ht="15" hidden="0" customHeight="1">
      <x:c r="A33" s="91" t="str">
        <x:v>029</x:v>
      </x:c>
      <x:c r="B33" s="92" t="str">
        <x:v>Non-surgical</x:v>
      </x:c>
      <x:c r="C33" s="93" t="n">
        <x:v>71</x:v>
      </x:c>
      <x:c r="D33" s="93" t="n">
        <x:v>71</x:v>
      </x:c>
      <x:c r="E33" s="93" t="n">
        <x:v>100</x:v>
      </x:c>
      <x:c r="F33" s="93" t="n">
        <x:v>3890</x:v>
      </x:c>
      <x:c r="G33" s="94" t="n">
        <x:v>3341</x:v>
      </x:c>
      <x:c r="H33" s="95" t="n">
        <x:v>0</x:v>
      </x:c>
      <x:c r="I33" s="96" t="str">
        <x:v>Complete</x:v>
      </x:c>
    </x:row>
    <x:row r="34" ht="15" hidden="0" customHeight="1">
      <x:c r="A34" s="91" t="str">
        <x:v>030</x:v>
      </x:c>
      <x:c r="B34" s="92" t="str">
        <x:v>Non-surgical</x:v>
      </x:c>
      <x:c r="C34" s="93" t="n">
        <x:v>65</x:v>
      </x:c>
      <x:c r="D34" s="93" t="n">
        <x:v>81</x:v>
      </x:c>
      <x:c r="E34" s="93" t="n">
        <x:v>90</x:v>
      </x:c>
      <x:c r="F34" s="93" t="n">
        <x:v>13952</x:v>
      </x:c>
      <x:c r="G34" s="94" t="n">
        <x:v>3063</x:v>
      </x:c>
      <x:c r="H34" s="95" t="n">
        <x:v>16</x:v>
      </x:c>
      <x:c r="I34" s="96" t="str">
        <x:v>Complete</x:v>
      </x:c>
    </x:row>
    <x:row r="35" ht="15" hidden="0" customHeight="1">
      <x:c r="A35" s="91" t="str">
        <x:v>031</x:v>
      </x:c>
      <x:c r="B35" s="92" t="str">
        <x:v>Non-surgical</x:v>
      </x:c>
      <x:c r="C35" s="93" t="n">
        <x:v>45</x:v>
      </x:c>
      <x:c r="D35" s="93" t="n">
        <x:v>51</x:v>
      </x:c>
      <x:c r="E35" s="93" t="n">
        <x:v>81</x:v>
      </x:c>
      <x:c r="F35" s="93" t="n">
        <x:v>7459</x:v>
      </x:c>
      <x:c r="G35" s="94" t="n">
        <x:v>3213</x:v>
      </x:c>
      <x:c r="H35" s="95" t="n">
        <x:v>6</x:v>
      </x:c>
      <x:c r="I35" s="96" t="str">
        <x:v>Complete</x:v>
      </x:c>
    </x:row>
    <x:row r="36" ht="15" hidden="0" customHeight="1">
      <x:c r="A36" s="91" t="str">
        <x:v>032</x:v>
      </x:c>
      <x:c r="B36" s="92" t="str">
        <x:v>Surgical</x:v>
      </x:c>
      <x:c r="C36" s="93" t="n">
        <x:v>57</x:v>
      </x:c>
      <x:c r="D36" s="93" t="n">
        <x:v>70</x:v>
      </x:c>
      <x:c r="E36" s="93" t="n">
        <x:v>88</x:v>
      </x:c>
      <x:c r="F36" s="93" t="n">
        <x:v>24137</x:v>
      </x:c>
      <x:c r="G36" s="94" t="n">
        <x:v>2466</x:v>
      </x:c>
      <x:c r="H36" s="95" t="n">
        <x:v>13</x:v>
      </x:c>
      <x:c r="I36" s="96" t="str">
        <x:v>Complete</x:v>
      </x:c>
    </x:row>
    <x:row r="37" ht="15" hidden="0" customHeight="1">
      <x:c r="A37" s="91" t="str">
        <x:v>033</x:v>
      </x:c>
      <x:c r="B37" s="92" t="str">
        <x:v>Surgical</x:v>
      </x:c>
      <x:c r="C37" s="93" t="n">
        <x:v>55</x:v>
      </x:c>
      <x:c r="D37" s="93" t="n">
        <x:v>67</x:v>
      </x:c>
      <x:c r="E37" s="93" t="n">
        <x:v>95</x:v>
      </x:c>
      <x:c r="F37" s="93" t="n">
        <x:v>16695</x:v>
      </x:c>
      <x:c r="G37" s="94" t="n">
        <x:v>14924</x:v>
      </x:c>
      <x:c r="H37" s="95" t="n">
        <x:v>12</x:v>
      </x:c>
      <x:c r="I37" s="96" t="str">
        <x:v>Complete</x:v>
      </x:c>
    </x:row>
    <x:row r="38" ht="15" hidden="0" customHeight="1">
      <x:c r="A38" s="91" t="str">
        <x:v>034</x:v>
      </x:c>
      <x:c r="B38" s="92" t="str">
        <x:v>Non-surgical</x:v>
      </x:c>
      <x:c r="C38" s="93" t="n">
        <x:v>89</x:v>
      </x:c>
      <x:c r="D38" s="93" t="n">
        <x:v>99</x:v>
      </x:c>
      <x:c r="E38" s="93" t="n">
        <x:v>91</x:v>
      </x:c>
      <x:c r="F38" s="93" t="n">
        <x:v>3170</x:v>
      </x:c>
      <x:c r="G38" s="94" t="n">
        <x:v>2562</x:v>
      </x:c>
      <x:c r="H38" s="95" t="n">
        <x:v>10</x:v>
      </x:c>
      <x:c r="I38" s="96" t="str">
        <x:v>Complete</x:v>
      </x:c>
    </x:row>
    <x:row r="39" ht="15" hidden="0" customHeight="1">
      <x:c r="A39" s="91" t="str">
        <x:v>035</x:v>
      </x:c>
      <x:c r="B39" s="92" t="str">
        <x:v>Mixed</x:v>
      </x:c>
      <x:c r="C39" s="93" t="n">
        <x:v>73</x:v>
      </x:c>
      <x:c r="D39" s="93" t="n">
        <x:v>92</x:v>
      </x:c>
      <x:c r="E39" s="93" t="n">
        <x:v>83</x:v>
      </x:c>
      <x:c r="F39" s="93" t="n">
        <x:v>4951</x:v>
      </x:c>
      <x:c r="G39" s="94" t="n">
        <x:v>3943</x:v>
      </x:c>
      <x:c r="H39" s="95" t="n">
        <x:v>19</x:v>
      </x:c>
      <x:c r="I39" s="96" t="str">
        <x:v>Complete</x:v>
      </x:c>
    </x:row>
    <x:row r="40" ht="15" hidden="0" customHeight="1">
      <x:c r="A40" s="91" t="str">
        <x:v>036</x:v>
      </x:c>
      <x:c r="B40" s="92" t="str">
        <x:v>Non-surgical</x:v>
      </x:c>
      <x:c r="C40" s="93" t="n">
        <x:v>34</x:v>
      </x:c>
      <x:c r="D40" s="93" t="n">
        <x:v>55</x:v>
      </x:c>
      <x:c r="E40" s="93" t="n">
        <x:v>84</x:v>
      </x:c>
      <x:c r="F40" s="93" t="n">
        <x:v>10730</x:v>
      </x:c>
      <x:c r="G40" s="94" t="n">
        <x:v>3224</x:v>
      </x:c>
      <x:c r="H40" s="95" t="n">
        <x:v>21</x:v>
      </x:c>
      <x:c r="I40" s="96" t="str">
        <x:v>Complete</x:v>
      </x:c>
    </x:row>
    <x:row r="41" ht="15" hidden="0" customHeight="1">
      <x:c r="A41" s="91" t="str">
        <x:v>037</x:v>
      </x:c>
      <x:c r="B41" s="92" t="str">
        <x:v>Non-surgical</x:v>
      </x:c>
      <x:c r="C41" s="93" t="n">
        <x:v>82</x:v>
      </x:c>
      <x:c r="D41" s="93" t="n">
        <x:v>98</x:v>
      </x:c>
      <x:c r="E41" s="93" t="n">
        <x:v>94</x:v>
      </x:c>
      <x:c r="F41" s="93" t="n">
        <x:v>4131</x:v>
      </x:c>
      <x:c r="G41" s="94" t="n">
        <x:v>2451</x:v>
      </x:c>
      <x:c r="H41" s="95" t="n">
        <x:v>16</x:v>
      </x:c>
      <x:c r="I41" s="96" t="str">
        <x:v>Complete</x:v>
      </x:c>
    </x:row>
    <x:row r="42" ht="15" hidden="0" customHeight="1">
      <x:c r="A42" s="91" t="str">
        <x:v>038</x:v>
      </x:c>
      <x:c r="B42" s="92" t="str">
        <x:v>Mixed</x:v>
      </x:c>
      <x:c r="C42" s="93" t="n">
        <x:v>58</x:v>
      </x:c>
      <x:c r="D42" s="93" t="n">
        <x:v>84</x:v>
      </x:c>
      <x:c r="E42" s="93" t="n">
        <x:v>78</x:v>
      </x:c>
      <x:c r="F42" s="93" t="n">
        <x:v>9675</x:v>
      </x:c>
      <x:c r="G42" s="94" t="n">
        <x:v>4072</x:v>
      </x:c>
      <x:c r="H42" s="95" t="n">
        <x:v>26</x:v>
      </x:c>
      <x:c r="I42" s="96" t="str">
        <x:v>Complete</x:v>
      </x:c>
    </x:row>
    <x:row r="43" ht="15" hidden="0" customHeight="1">
      <x:c r="A43" s="91" t="str">
        <x:v>039</x:v>
      </x:c>
      <x:c r="B43" s="92" t="str">
        <x:v>Non-surgical</x:v>
      </x:c>
      <x:c r="C43" s="93" t="n">
        <x:v>34</x:v>
      </x:c>
      <x:c r="D43" s="93" t="n">
        <x:v>57</x:v>
      </x:c>
      <x:c r="E43" s="93" t="n">
        <x:v>79</x:v>
      </x:c>
      <x:c r="F43" s="93" t="n">
        <x:v>9937</x:v>
      </x:c>
      <x:c r="G43" s="94" t="n">
        <x:v>10574</x:v>
      </x:c>
      <x:c r="H43" s="95" t="n">
        <x:v>23</x:v>
      </x:c>
      <x:c r="I43" s="96" t="str">
        <x:v>Complete</x:v>
      </x:c>
    </x:row>
    <x:row r="44" ht="15" hidden="0" customHeight="1">
      <x:c r="A44" s="91" t="str">
        <x:v>040</x:v>
      </x:c>
      <x:c r="B44" s="92" t="str">
        <x:v>Non-surgical</x:v>
      </x:c>
      <x:c r="C44" s="93" t="n">
        <x:v>43</x:v>
      </x:c>
      <x:c r="D44" s="93" t="n">
        <x:v>90</x:v>
      </x:c>
      <x:c r="E44" s="93" t="n">
        <x:v>85</x:v>
      </x:c>
      <x:c r="F44" s="93" t="n">
        <x:v>4966</x:v>
      </x:c>
      <x:c r="G44" s="94" t="n">
        <x:v>2761</x:v>
      </x:c>
      <x:c r="H44" s="95" t="n">
        <x:v>47</x:v>
      </x:c>
      <x:c r="I44" s="96" t="str">
        <x:v>Complete</x:v>
      </x:c>
    </x:row>
    <x:row r="45" ht="15" hidden="0" customHeight="1">
      <x:c r="A45" s="91" t="str">
        <x:v>041</x:v>
      </x:c>
      <x:c r="B45" s="92" t="str">
        <x:v>Non-surgical</x:v>
      </x:c>
      <x:c r="C45" s="93" t="n">
        <x:v>61</x:v>
      </x:c>
      <x:c r="D45" s="93" t="n">
        <x:v>70</x:v>
      </x:c>
      <x:c r="E45" s="93" t="n">
        <x:v>82</x:v>
      </x:c>
      <x:c r="F45" s="93" t="n">
        <x:v>44033</x:v>
      </x:c>
      <x:c r="G45" s="94" t="n">
        <x:v>3177</x:v>
      </x:c>
      <x:c r="H45" s="95" t="n">
        <x:v>9</x:v>
      </x:c>
      <x:c r="I45" s="96" t="str">
        <x:v>Complete</x:v>
      </x:c>
    </x:row>
    <x:row r="46" ht="15" hidden="0" customHeight="1">
      <x:c r="A46" s="91" t="str">
        <x:v>042</x:v>
      </x:c>
      <x:c r="B46" s="92" t="str">
        <x:v>Non-surgical</x:v>
      </x:c>
      <x:c r="C46" s="93" t="n">
        <x:v>60</x:v>
      </x:c>
      <x:c r="D46" s="93" t="n">
        <x:v>63</x:v>
      </x:c>
      <x:c r="E46" s="93" t="n">
        <x:v>88</x:v>
      </x:c>
      <x:c r="F46" s="93" t="n">
        <x:v>9032</x:v>
      </x:c>
      <x:c r="G46" s="94" t="n">
        <x:v>3361</x:v>
      </x:c>
      <x:c r="H46" s="95" t="n">
        <x:v>3</x:v>
      </x:c>
      <x:c r="I46" s="96" t="str">
        <x:v>Complete</x:v>
      </x:c>
    </x:row>
    <x:row r="47" ht="15" hidden="0" customHeight="1">
      <x:c r="A47" s="91" t="str">
        <x:v>043</x:v>
      </x:c>
      <x:c r="B47" s="92" t="str">
        <x:v>Non-surgical</x:v>
      </x:c>
      <x:c r="C47" s="93" t="n">
        <x:v>50</x:v>
      </x:c>
      <x:c r="D47" s="93" t="n">
        <x:v>69</x:v>
      </x:c>
      <x:c r="E47" s="93" t="n">
        <x:v>90</x:v>
      </x:c>
      <x:c r="F47" s="93" t="n">
        <x:v>6956</x:v>
      </x:c>
      <x:c r="G47" s="94" t="n">
        <x:v>3787</x:v>
      </x:c>
      <x:c r="H47" s="95" t="n">
        <x:v>19</x:v>
      </x:c>
      <x:c r="I47" s="96" t="str">
        <x:v>Complete</x:v>
      </x:c>
    </x:row>
    <x:row r="48" ht="15" hidden="0" customHeight="1">
      <x:c r="A48" s="91" t="str">
        <x:v>044</x:v>
      </x:c>
      <x:c r="B48" s="92" t="str">
        <x:v>Non-surgical</x:v>
      </x:c>
      <x:c r="C48" s="93" t="n">
        <x:v>49</x:v>
      </x:c>
      <x:c r="D48" s="93" t="n">
        <x:v>92</x:v>
      </x:c>
      <x:c r="E48" s="93" t="n">
        <x:v>88</x:v>
      </x:c>
      <x:c r="F48" s="93" t="n">
        <x:v>10051</x:v>
      </x:c>
      <x:c r="G48" s="94" t="n">
        <x:v>4201</x:v>
      </x:c>
      <x:c r="H48" s="95" t="n">
        <x:v>43</x:v>
      </x:c>
      <x:c r="I48" s="96" t="str">
        <x:v>Complete</x:v>
      </x:c>
    </x:row>
    <x:row r="49" ht="15" hidden="0" customHeight="1">
      <x:c r="A49" s="91" t="str">
        <x:v>045</x:v>
      </x:c>
      <x:c r="B49" s="92" t="str">
        <x:v>Non-surgical</x:v>
      </x:c>
      <x:c r="C49" s="93" t="n">
        <x:v>80</x:v>
      </x:c>
      <x:c r="D49" s="93" t="n">
        <x:v>74</x:v>
      </x:c>
      <x:c r="E49" s="93" t="n">
        <x:v>86</x:v>
      </x:c>
      <x:c r="F49" s="93" t="n">
        <x:v>4504</x:v>
      </x:c>
      <x:c r="G49" s="94" t="n">
        <x:v>1660</x:v>
      </x:c>
      <x:c r="H49" s="95" t="n">
        <x:v>-6</x:v>
      </x:c>
      <x:c r="I49" s="96" t="str">
        <x:v>Complete</x:v>
      </x:c>
    </x:row>
    <x:row r="50" ht="15" hidden="0" customHeight="1">
      <x:c r="A50" s="91" t="str">
        <x:v>046</x:v>
      </x:c>
      <x:c r="B50" s="92" t="str">
        <x:v>Mixed</x:v>
      </x:c>
      <x:c r="C50" s="93" t="n">
        <x:v>56</x:v>
      </x:c>
      <x:c r="D50" s="93" t="n">
        <x:v>71</x:v>
      </x:c>
      <x:c r="E50" s="93" t="n">
        <x:v>95</x:v>
      </x:c>
      <x:c r="F50" s="93" t="n">
        <x:v>13876</x:v>
      </x:c>
      <x:c r="G50" s="94" t="n">
        <x:v>5101</x:v>
      </x:c>
      <x:c r="H50" s="95" t="n">
        <x:v>15</x:v>
      </x:c>
      <x:c r="I50" s="96" t="str">
        <x:v>Complete</x:v>
      </x:c>
    </x:row>
    <x:row r="51" ht="15" hidden="0" customHeight="1">
      <x:c r="A51" s="91" t="str">
        <x:v>047</x:v>
      </x:c>
      <x:c r="B51" s="92" t="str">
        <x:v>Non-surgical</x:v>
      </x:c>
      <x:c r="C51" s="93" t="n">
        <x:v>73</x:v>
      </x:c>
      <x:c r="D51" s="93" t="n">
        <x:v>82</x:v>
      </x:c>
      <x:c r="E51" s="93" t="n">
        <x:v>88</x:v>
      </x:c>
      <x:c r="F51" s="93" t="n">
        <x:v>3471</x:v>
      </x:c>
      <x:c r="G51" s="94" t="n">
        <x:v>2468</x:v>
      </x:c>
      <x:c r="H51" s="95" t="n">
        <x:v>9</x:v>
      </x:c>
      <x:c r="I51" s="96" t="str">
        <x:v>Complete</x:v>
      </x:c>
    </x:row>
    <x:row r="52" ht="15" hidden="0" customHeight="1">
      <x:c r="A52" s="91" t="str">
        <x:v>048</x:v>
      </x:c>
      <x:c r="B52" s="92" t="str">
        <x:v>Non-surgical</x:v>
      </x:c>
      <x:c r="C52" s="93" t="n">
        <x:v>41</x:v>
      </x:c>
      <x:c r="D52" s="93" t="n">
        <x:v>77</x:v>
      </x:c>
      <x:c r="E52" s="93" t="n">
        <x:v>90</x:v>
      </x:c>
      <x:c r="F52" s="93" t="n">
        <x:v>14107</x:v>
      </x:c>
      <x:c r="G52" s="94" t="n">
        <x:v>5933</x:v>
      </x:c>
      <x:c r="H52" s="95" t="n">
        <x:v>36</x:v>
      </x:c>
      <x:c r="I52" s="96" t="str">
        <x:v>Complete</x:v>
      </x:c>
    </x:row>
    <x:row r="53" ht="15" hidden="0" customHeight="1">
      <x:c r="A53" s="91" t="str">
        <x:v>049</x:v>
      </x:c>
      <x:c r="B53" s="92" t="str">
        <x:v>Non-surgical</x:v>
      </x:c>
      <x:c r="C53" s="93" t="n">
        <x:v>63</x:v>
      </x:c>
      <x:c r="D53" s="93" t="n">
        <x:v>92</x:v>
      </x:c>
      <x:c r="E53" s="93" t="n">
        <x:v>90</x:v>
      </x:c>
      <x:c r="F53" s="93" t="n">
        <x:v>6376</x:v>
      </x:c>
      <x:c r="G53" s="94" t="n">
        <x:v>4053</x:v>
      </x:c>
      <x:c r="H53" s="95" t="n">
        <x:v>29</x:v>
      </x:c>
      <x:c r="I53" s="96" t="str">
        <x:v>Complete</x:v>
      </x:c>
    </x:row>
    <x:row r="54" ht="15" hidden="0" customHeight="1">
      <x:c r="A54" s="91" t="str">
        <x:v>050</x:v>
      </x:c>
      <x:c r="B54" s="92" t="str">
        <x:v>Non-surgical</x:v>
      </x:c>
      <x:c r="C54" s="93" t="n">
        <x:v>30</x:v>
      </x:c>
      <x:c r="D54" s="93" t="n">
        <x:v>61</x:v>
      </x:c>
      <x:c r="E54" s="93" t="n">
        <x:v>92</x:v>
      </x:c>
      <x:c r="F54" s="93" t="n">
        <x:v>7868</x:v>
      </x:c>
      <x:c r="G54" s="94" t="n">
        <x:v>3351</x:v>
      </x:c>
      <x:c r="H54" s="95" t="n">
        <x:v>31</x:v>
      </x:c>
      <x:c r="I54" s="96" t="str">
        <x:v>Complete</x:v>
      </x:c>
    </x:row>
    <x:row r="55" ht="15" hidden="0" customHeight="1">
      <x:c r="A55" s="91" t="str">
        <x:v>051</x:v>
      </x:c>
      <x:c r="B55" s="92" t="str">
        <x:v>Surgical</x:v>
      </x:c>
      <x:c r="C55" s="93" t="n">
        <x:v>36</x:v>
      </x:c>
      <x:c r="D55" s="93" t="n">
        <x:v>63</x:v>
      </x:c>
      <x:c r="E55" s="93" t="n">
        <x:v>87</x:v>
      </x:c>
      <x:c r="F55" s="93" t="n">
        <x:v>7263</x:v>
      </x:c>
      <x:c r="G55" s="94" t="n">
        <x:v>3236</x:v>
      </x:c>
      <x:c r="H55" s="95" t="n">
        <x:v>27</x:v>
      </x:c>
      <x:c r="I55" s="96" t="str">
        <x:v>Complete</x:v>
      </x:c>
    </x:row>
    <x:row r="56" ht="15" hidden="0" customHeight="1">
      <x:c r="A56" s="91" t="str">
        <x:v>052</x:v>
      </x:c>
      <x:c r="B56" s="92" t="str">
        <x:v>Non-surgical</x:v>
      </x:c>
      <x:c r="C56" s="93" t="n">
        <x:v>96</x:v>
      </x:c>
      <x:c r="D56" s="93" t="n">
        <x:v>100</x:v>
      </x:c>
      <x:c r="E56" s="93" t="n">
        <x:v>89</x:v>
      </x:c>
      <x:c r="F56" s="93" t="n">
        <x:v>2553</x:v>
      </x:c>
      <x:c r="G56" s="94" t="n">
        <x:v>1810</x:v>
      </x:c>
      <x:c r="H56" s="95" t="n">
        <x:v>4</x:v>
      </x:c>
      <x:c r="I56" s="96" t="str">
        <x:v>Complete</x:v>
      </x:c>
    </x:row>
    <x:row r="57" ht="15" hidden="0" customHeight="1">
      <x:c r="A57" s="91" t="str">
        <x:v>053</x:v>
      </x:c>
      <x:c r="B57" s="92" t="str">
        <x:v>Surgical</x:v>
      </x:c>
      <x:c r="C57" s="93" t="n">
        <x:v>47</x:v>
      </x:c>
      <x:c r="D57" s="93" t="n">
        <x:v>37</x:v>
      </x:c>
      <x:c r="E57" s="93" t="n">
        <x:v>85</x:v>
      </x:c>
      <x:c r="F57" s="93" t="n">
        <x:v>10058</x:v>
      </x:c>
      <x:c r="G57" s="94" t="n">
        <x:v>4565</x:v>
      </x:c>
      <x:c r="H57" s="95" t="n">
        <x:v>-10</x:v>
      </x:c>
      <x:c r="I57" s="96" t="str">
        <x:v>Complete</x:v>
      </x:c>
    </x:row>
    <x:row r="58" ht="15" hidden="0" customHeight="1">
      <x:c r="A58" s="91" t="str">
        <x:v>054</x:v>
      </x:c>
      <x:c r="B58" s="92" t="str">
        <x:v>Non-surgical</x:v>
      </x:c>
      <x:c r="C58" s="93" t="n">
        <x:v>32</x:v>
      </x:c>
      <x:c r="D58" s="93" t="n">
        <x:v>84</x:v>
      </x:c>
      <x:c r="E58" s="93" t="n">
        <x:v>82</x:v>
      </x:c>
      <x:c r="F58" s="93" t="n">
        <x:v>10318</x:v>
      </x:c>
      <x:c r="G58" s="94" t="n">
        <x:v>4368</x:v>
      </x:c>
      <x:c r="H58" s="95" t="n">
        <x:v>52</x:v>
      </x:c>
      <x:c r="I58" s="96" t="str">
        <x:v>Complete</x:v>
      </x:c>
    </x:row>
    <x:row r="59" ht="15" hidden="0" customHeight="1">
      <x:c r="A59" s="91" t="str">
        <x:v>055</x:v>
      </x:c>
      <x:c r="B59" s="92" t="str">
        <x:v>Non-surgical</x:v>
      </x:c>
      <x:c r="C59" s="93" t="n">
        <x:v>58</x:v>
      </x:c>
      <x:c r="D59" s="93" t="n">
        <x:v>93</x:v>
      </x:c>
      <x:c r="E59" s="93" t="n">
        <x:v>92</x:v>
      </x:c>
      <x:c r="F59" s="93" t="n">
        <x:v>10204</x:v>
      </x:c>
      <x:c r="G59" s="94" t="n">
        <x:v>3156</x:v>
      </x:c>
      <x:c r="H59" s="95" t="n">
        <x:v>35</x:v>
      </x:c>
      <x:c r="I59" s="96" t="str">
        <x:v>Complete</x:v>
      </x:c>
    </x:row>
    <x:row r="60" ht="15" hidden="0" customHeight="1">
      <x:c r="A60" s="91" t="str">
        <x:v>056</x:v>
      </x:c>
      <x:c r="B60" s="92" t="str">
        <x:v>Non-surgical</x:v>
      </x:c>
      <x:c r="C60" s="93" t="n">
        <x:v>53</x:v>
      </x:c>
      <x:c r="D60" s="93" t="n">
        <x:v>84</x:v>
      </x:c>
      <x:c r="E60" s="93" t="n">
        <x:v>84</x:v>
      </x:c>
      <x:c r="F60" s="93" t="n">
        <x:v>13726</x:v>
      </x:c>
      <x:c r="G60" s="94" t="n">
        <x:v>3016</x:v>
      </x:c>
      <x:c r="H60" s="95" t="n">
        <x:v>31</x:v>
      </x:c>
      <x:c r="I60" s="96" t="str">
        <x:v>Complete</x:v>
      </x:c>
    </x:row>
    <x:row r="61" ht="15" hidden="0" customHeight="1">
      <x:c r="A61" s="91" t="str">
        <x:v>057</x:v>
      </x:c>
      <x:c r="B61" s="92" t="str">
        <x:v>Non-surgical</x:v>
      </x:c>
      <x:c r="C61" s="93" t="n">
        <x:v>63</x:v>
      </x:c>
      <x:c r="D61" s="93" t="n">
        <x:v>93</x:v>
      </x:c>
      <x:c r="E61" s="93" t="n">
        <x:v>92</x:v>
      </x:c>
      <x:c r="F61" s="93" t="n">
        <x:v>4992</x:v>
      </x:c>
      <x:c r="G61" s="94" t="n">
        <x:v>4349</x:v>
      </x:c>
      <x:c r="H61" s="95" t="n">
        <x:v>30</x:v>
      </x:c>
      <x:c r="I61" s="96" t="str">
        <x:v>Complete</x:v>
      </x:c>
    </x:row>
    <x:row r="62" ht="15" hidden="0" customHeight="1">
      <x:c r="A62" s="91" t="str">
        <x:v>058</x:v>
      </x:c>
      <x:c r="B62" s="92" t="str">
        <x:v>Non-surgical</x:v>
      </x:c>
      <x:c r="C62" s="93" t="n">
        <x:v>74</x:v>
      </x:c>
      <x:c r="D62" s="93" t="n">
        <x:v>95</x:v>
      </x:c>
      <x:c r="E62" s="93" t="n">
        <x:v>81</x:v>
      </x:c>
      <x:c r="F62" s="93" t="n">
        <x:v>5171</x:v>
      </x:c>
      <x:c r="G62" s="94" t="n">
        <x:v>2552</x:v>
      </x:c>
      <x:c r="H62" s="95" t="n">
        <x:v>21</x:v>
      </x:c>
      <x:c r="I62" s="96" t="str">
        <x:v>Complete</x:v>
      </x:c>
    </x:row>
    <x:row r="63" ht="15" hidden="0" customHeight="1">
      <x:c r="A63" s="91" t="str">
        <x:v>059</x:v>
      </x:c>
      <x:c r="B63" s="92" t="str">
        <x:v>Non-surgical</x:v>
      </x:c>
      <x:c r="C63" s="93" t="n">
        <x:v>100</x:v>
      </x:c>
      <x:c r="D63" s="93" t="n">
        <x:v>100</x:v>
      </x:c>
      <x:c r="E63" s="93" t="n">
        <x:v>100</x:v>
      </x:c>
      <x:c r="F63" s="93" t="n">
        <x:v>1506</x:v>
      </x:c>
      <x:c r="G63" s="94" t="n">
        <x:v>793</x:v>
      </x:c>
      <x:c r="H63" s="95" t="n">
        <x:v>0</x:v>
      </x:c>
      <x:c r="I63" s="96" t="str">
        <x:v>Complete</x:v>
      </x:c>
    </x:row>
    <x:row r="64" ht="15" hidden="0" customHeight="1">
      <x:c r="A64" s="91" t="str">
        <x:v>060</x:v>
      </x:c>
      <x:c r="B64" s="92" t="str">
        <x:v>Non-surgical</x:v>
      </x:c>
      <x:c r="C64" s="93" t="n">
        <x:v>72</x:v>
      </x:c>
      <x:c r="D64" s="93" t="n">
        <x:v>84</x:v>
      </x:c>
      <x:c r="E64" s="93" t="n">
        <x:v>100</x:v>
      </x:c>
      <x:c r="F64" s="93" t="n">
        <x:v>4242</x:v>
      </x:c>
      <x:c r="G64" s="94" t="n">
        <x:v>3764</x:v>
      </x:c>
      <x:c r="H64" s="95" t="n">
        <x:v>12</x:v>
      </x:c>
      <x:c r="I64" s="96" t="str">
        <x:v>Complete</x:v>
      </x:c>
    </x:row>
    <x:row r="65" ht="15" hidden="0" customHeight="1">
      <x:c r="A65" s="91" t="str">
        <x:v>061</x:v>
      </x:c>
      <x:c r="B65" s="92" t="str">
        <x:v>Surgical</x:v>
      </x:c>
      <x:c r="C65" s="93" t="n">
        <x:v>53</x:v>
      </x:c>
      <x:c r="D65" s="93" t="n">
        <x:v>70</x:v>
      </x:c>
      <x:c r="E65" s="93" t="n">
        <x:v>78</x:v>
      </x:c>
      <x:c r="F65" s="93" t="n">
        <x:v>10443</x:v>
      </x:c>
      <x:c r="G65" s="94" t="n">
        <x:v>1059</x:v>
      </x:c>
      <x:c r="H65" s="95" t="n">
        <x:v>17</x:v>
      </x:c>
      <x:c r="I65" s="96" t="str">
        <x:v>Complete</x:v>
      </x:c>
    </x:row>
    <x:row r="66" ht="15" hidden="0" customHeight="1">
      <x:c r="A66" s="91" t="str">
        <x:v>062</x:v>
      </x:c>
      <x:c r="B66" s="92" t="str">
        <x:v>Non-surgical</x:v>
      </x:c>
      <x:c r="C66" s="93" t="n">
        <x:v>60</x:v>
      </x:c>
      <x:c r="D66" s="93" t="n">
        <x:v>55</x:v>
      </x:c>
      <x:c r="E66" s="93" t="n">
        <x:v>86</x:v>
      </x:c>
      <x:c r="F66" s="93" t="n">
        <x:v>12411</x:v>
      </x:c>
      <x:c r="G66" s="94" t="n">
        <x:v>2609</x:v>
      </x:c>
      <x:c r="H66" s="95" t="n">
        <x:v>-5</x:v>
      </x:c>
      <x:c r="I66" s="96" t="str">
        <x:v>Complete</x:v>
      </x:c>
    </x:row>
    <x:row r="67" ht="15" hidden="0" customHeight="1">
      <x:c r="A67" s="91" t="str">
        <x:v>063</x:v>
      </x:c>
      <x:c r="B67" s="92" t="str">
        <x:v>Non-surgical</x:v>
      </x:c>
      <x:c r="C67" s="93" t="n">
        <x:v>70</x:v>
      </x:c>
      <x:c r="D67" s="93" t="n">
        <x:v>96</x:v>
      </x:c>
      <x:c r="E67" s="93" t="n">
        <x:v>89</x:v>
      </x:c>
      <x:c r="F67" s="93" t="n">
        <x:v>5551</x:v>
      </x:c>
      <x:c r="G67" s="94" t="n">
        <x:v>3301</x:v>
      </x:c>
      <x:c r="H67" s="95" t="n">
        <x:v>26</x:v>
      </x:c>
      <x:c r="I67" s="96" t="str">
        <x:v>Complete</x:v>
      </x:c>
    </x:row>
    <x:row r="68" ht="15" hidden="0" customHeight="1">
      <x:c r="A68" s="91" t="str">
        <x:v>064</x:v>
      </x:c>
      <x:c r="B68" s="92" t="str">
        <x:v>Non-surgical</x:v>
      </x:c>
      <x:c r="C68" s="93" t="n">
        <x:v>36</x:v>
      </x:c>
      <x:c r="D68" s="93" t="n">
        <x:v>69</x:v>
      </x:c>
      <x:c r="E68" s="93" t="n">
        <x:v>92</x:v>
      </x:c>
      <x:c r="F68" s="93" t="n">
        <x:v>9282</x:v>
      </x:c>
      <x:c r="G68" s="94" t="n">
        <x:v>5189</x:v>
      </x:c>
      <x:c r="H68" s="95" t="n">
        <x:v>33</x:v>
      </x:c>
      <x:c r="I68" s="96" t="str">
        <x:v>Complete</x:v>
      </x:c>
    </x:row>
    <x:row r="69" ht="15" hidden="0" customHeight="1">
      <x:c r="A69" s="91" t="str">
        <x:v>065</x:v>
      </x:c>
      <x:c r="B69" s="92" t="str">
        <x:v>Non-surgical</x:v>
      </x:c>
      <x:c r="C69" s="93" t="n">
        <x:v>69</x:v>
      </x:c>
      <x:c r="D69" s="93" t="n">
        <x:v>91</x:v>
      </x:c>
      <x:c r="E69" s="93" t="n">
        <x:v>86</x:v>
      </x:c>
      <x:c r="F69" s="93" t="n">
        <x:v>5601</x:v>
      </x:c>
      <x:c r="G69" s="94" t="n">
        <x:v>3640</x:v>
      </x:c>
      <x:c r="H69" s="95" t="n">
        <x:v>22</x:v>
      </x:c>
      <x:c r="I69" s="96" t="str">
        <x:v>Complete</x:v>
      </x:c>
    </x:row>
    <x:row r="70" ht="15" hidden="0" customHeight="1">
      <x:c r="A70" s="91" t="str">
        <x:v>066</x:v>
      </x:c>
      <x:c r="B70" s="92" t="str">
        <x:v>Surgical</x:v>
      </x:c>
      <x:c r="C70" s="93" t="n">
        <x:v>34</x:v>
      </x:c>
      <x:c r="D70" s="93" t="n">
        <x:v>58</x:v>
      </x:c>
      <x:c r="E70" s="93" t="n">
        <x:v>92</x:v>
      </x:c>
      <x:c r="F70" s="93" t="n">
        <x:v>20998</x:v>
      </x:c>
      <x:c r="G70" s="94" t="n">
        <x:v>5368</x:v>
      </x:c>
      <x:c r="H70" s="95" t="n">
        <x:v>24</x:v>
      </x:c>
      <x:c r="I70" s="96" t="str">
        <x:v>Complete</x:v>
      </x:c>
    </x:row>
    <x:row r="71" ht="15" hidden="0" customHeight="1">
      <x:c r="A71" s="91" t="str">
        <x:v>067</x:v>
      </x:c>
      <x:c r="B71" s="92" t="str">
        <x:v>Non-surgical</x:v>
      </x:c>
      <x:c r="C71" s="93" t="n">
        <x:v>59</x:v>
      </x:c>
      <x:c r="D71" s="93" t="n">
        <x:v>80</x:v>
      </x:c>
      <x:c r="E71" s="93" t="n">
        <x:v>97</x:v>
      </x:c>
      <x:c r="F71" s="93" t="n">
        <x:v>8315</x:v>
      </x:c>
      <x:c r="G71" s="94" t="n">
        <x:v>6182</x:v>
      </x:c>
      <x:c r="H71" s="95" t="n">
        <x:v>21</x:v>
      </x:c>
      <x:c r="I71" s="96" t="str">
        <x:v>Complete</x:v>
      </x:c>
    </x:row>
    <x:row r="72" ht="15" hidden="0" customHeight="1">
      <x:c r="A72" s="91" t="str">
        <x:v>068</x:v>
      </x:c>
      <x:c r="B72" s="92" t="str">
        <x:v>Non-surgical</x:v>
      </x:c>
      <x:c r="C72" s="93" t="n">
        <x:v>60</x:v>
      </x:c>
      <x:c r="D72" s="93" t="n">
        <x:v>74</x:v>
      </x:c>
      <x:c r="E72" s="93" t="n">
        <x:v>97</x:v>
      </x:c>
      <x:c r="F72" s="93" t="n">
        <x:v>14328</x:v>
      </x:c>
      <x:c r="G72" s="94" t="n">
        <x:v>3943</x:v>
      </x:c>
      <x:c r="H72" s="95" t="n">
        <x:v>14</x:v>
      </x:c>
      <x:c r="I72" s="96" t="str">
        <x:v>Complete</x:v>
      </x:c>
    </x:row>
    <x:row r="73" ht="15" hidden="0" customHeight="1">
      <x:c r="A73" s="91" t="str">
        <x:v>069</x:v>
      </x:c>
      <x:c r="B73" s="92" t="str">
        <x:v>Mixed</x:v>
      </x:c>
      <x:c r="C73" s="93" t="n">
        <x:v>55</x:v>
      </x:c>
      <x:c r="D73" s="93" t="n">
        <x:v>93</x:v>
      </x:c>
      <x:c r="E73" s="93" t="n">
        <x:v>95</x:v>
      </x:c>
      <x:c r="F73" s="93" t="n">
        <x:v>6558</x:v>
      </x:c>
      <x:c r="G73" s="94" t="n">
        <x:v>2269</x:v>
      </x:c>
      <x:c r="H73" s="95" t="n">
        <x:v>38</x:v>
      </x:c>
      <x:c r="I73" s="96" t="str">
        <x:v>Complete</x:v>
      </x:c>
    </x:row>
    <x:row r="74" ht="15" hidden="0" customHeight="1">
      <x:c r="A74" s="91" t="str">
        <x:v>070</x:v>
      </x:c>
      <x:c r="B74" s="92" t="str">
        <x:v>Mixed</x:v>
      </x:c>
      <x:c r="C74" s="93" t="n">
        <x:v>52</x:v>
      </x:c>
      <x:c r="D74" s="93" t="n">
        <x:v>80</x:v>
      </x:c>
      <x:c r="E74" s="93" t="n">
        <x:v>91</x:v>
      </x:c>
      <x:c r="F74" s="93" t="n">
        <x:v>16245</x:v>
      </x:c>
      <x:c r="G74" s="94" t="n">
        <x:v>5331</x:v>
      </x:c>
      <x:c r="H74" s="95" t="n">
        <x:v>28</x:v>
      </x:c>
      <x:c r="I74" s="96" t="str">
        <x:v>Complete</x:v>
      </x:c>
    </x:row>
    <x:row r="75" ht="15" hidden="0" customHeight="1">
      <x:c r="A75" s="91" t="str">
        <x:v>071</x:v>
      </x:c>
      <x:c r="B75" s="92" t="str">
        <x:v>Surgical</x:v>
      </x:c>
      <x:c r="C75" s="93" t="n">
        <x:v>28</x:v>
      </x:c>
      <x:c r="D75" s="93" t="n">
        <x:v>62</x:v>
      </x:c>
      <x:c r="E75" s="93" t="n">
        <x:v>83</x:v>
      </x:c>
      <x:c r="F75" s="93" t="n">
        <x:v>8318</x:v>
      </x:c>
      <x:c r="G75" s="94" t="n">
        <x:v>5371</x:v>
      </x:c>
      <x:c r="H75" s="95" t="n">
        <x:v>34</x:v>
      </x:c>
      <x:c r="I75" s="96" t="str">
        <x:v>Complete</x:v>
      </x:c>
    </x:row>
    <x:row r="76" ht="15" hidden="0" customHeight="1">
      <x:c r="A76" s="91" t="str">
        <x:v>072</x:v>
      </x:c>
      <x:c r="B76" s="92" t="str">
        <x:v>Surgical</x:v>
      </x:c>
      <x:c r="C76" s="93" t="n">
        <x:v>75</x:v>
      </x:c>
      <x:c r="D76" s="93" t="n">
        <x:v>55</x:v>
      </x:c>
      <x:c r="E76" s="93" t="n">
        <x:v>90</x:v>
      </x:c>
      <x:c r="F76" s="93" t="n">
        <x:v>2183</x:v>
      </x:c>
      <x:c r="G76" s="94" t="n">
        <x:v>1547</x:v>
      </x:c>
      <x:c r="H76" s="95" t="n">
        <x:v>-20</x:v>
      </x:c>
      <x:c r="I76" s="96" t="str">
        <x:v>Complete</x:v>
      </x:c>
    </x:row>
    <x:row r="77" ht="15" hidden="0" customHeight="1">
      <x:c r="A77" s="91" t="str">
        <x:v>073</x:v>
      </x:c>
      <x:c r="B77" s="92" t="str">
        <x:v>Mixed</x:v>
      </x:c>
      <x:c r="C77" s="93" t="n">
        <x:v>39</x:v>
      </x:c>
      <x:c r="D77" s="93" t="n">
        <x:v>67</x:v>
      </x:c>
      <x:c r="E77" s="93" t="n">
        <x:v>93</x:v>
      </x:c>
      <x:c r="F77" s="93" t="n">
        <x:v>21064</x:v>
      </x:c>
      <x:c r="G77" s="94" t="n">
        <x:v>3815</x:v>
      </x:c>
      <x:c r="H77" s="95" t="n">
        <x:v>28</x:v>
      </x:c>
      <x:c r="I77" s="96" t="str">
        <x:v>Complete</x:v>
      </x:c>
    </x:row>
    <x:row r="78" ht="15" hidden="0" customHeight="1">
      <x:c r="A78" s="91" t="str">
        <x:v>074</x:v>
      </x:c>
      <x:c r="B78" s="92" t="str">
        <x:v>Non-surgical</x:v>
      </x:c>
      <x:c r="C78" s="93" t="n">
        <x:v>68</x:v>
      </x:c>
      <x:c r="D78" s="93" t="n">
        <x:v>81</x:v>
      </x:c>
      <x:c r="E78" s="93" t="n">
        <x:v>77</x:v>
      </x:c>
      <x:c r="F78" s="93" t="n">
        <x:v>5450</x:v>
      </x:c>
      <x:c r="G78" s="94" t="n">
        <x:v>3787</x:v>
      </x:c>
      <x:c r="H78" s="95" t="n">
        <x:v>13</x:v>
      </x:c>
      <x:c r="I78" s="96" t="str">
        <x:v>Complete</x:v>
      </x:c>
    </x:row>
    <x:row r="79" ht="15" hidden="0" customHeight="1">
      <x:c r="A79" s="91" t="str">
        <x:v>075</x:v>
      </x:c>
      <x:c r="B79" s="92" t="str">
        <x:v>Non-surgical</x:v>
      </x:c>
      <x:c r="C79" s="93" t="n">
        <x:v>70</x:v>
      </x:c>
      <x:c r="D79" s="93" t="n">
        <x:v>76</x:v>
      </x:c>
      <x:c r="E79" s="93" t="n">
        <x:v>94</x:v>
      </x:c>
      <x:c r="F79" s="93" t="n">
        <x:v>8375</x:v>
      </x:c>
      <x:c r="G79" s="94" t="n">
        <x:v>2720</x:v>
      </x:c>
      <x:c r="H79" s="95" t="n">
        <x:v>6</x:v>
      </x:c>
      <x:c r="I79" s="96" t="str">
        <x:v>Complete</x:v>
      </x:c>
    </x:row>
    <x:row r="80" ht="15" hidden="0" customHeight="1">
      <x:c r="A80" s="91" t="str">
        <x:v>076</x:v>
      </x:c>
      <x:c r="B80" s="92" t="str">
        <x:v>Non-surgical</x:v>
      </x:c>
      <x:c r="C80" s="93" t="n">
        <x:v>98</x:v>
      </x:c>
      <x:c r="D80" s="93" t="n">
        <x:v>100</x:v>
      </x:c>
      <x:c r="E80" s="93" t="n">
        <x:v>86</x:v>
      </x:c>
      <x:c r="F80" s="93" t="n">
        <x:v>2350</x:v>
      </x:c>
      <x:c r="G80" s="94" t="n">
        <x:v>873</x:v>
      </x:c>
      <x:c r="H80" s="95" t="n">
        <x:v>2</x:v>
      </x:c>
      <x:c r="I80" s="96" t="str">
        <x:v>Complete</x:v>
      </x:c>
    </x:row>
    <x:row r="81" ht="15" hidden="0" customHeight="1">
      <x:c r="A81" s="91" t="str">
        <x:v>077</x:v>
      </x:c>
      <x:c r="B81" s="92" t="str">
        <x:v>Surgical</x:v>
      </x:c>
      <x:c r="C81" s="93" t="n">
        <x:v>55</x:v>
      </x:c>
      <x:c r="D81" s="93" t="n">
        <x:v>72</x:v>
      </x:c>
      <x:c r="E81" s="93" t="n">
        <x:v>66</x:v>
      </x:c>
      <x:c r="F81" s="93" t="n">
        <x:v>13012</x:v>
      </x:c>
      <x:c r="G81" s="94" t="n">
        <x:v>6692</x:v>
      </x:c>
      <x:c r="H81" s="95" t="n">
        <x:v>17</x:v>
      </x:c>
      <x:c r="I81" s="96" t="str">
        <x:v>Complete</x:v>
      </x:c>
    </x:row>
    <x:row r="82" ht="15" hidden="0" customHeight="1">
      <x:c r="A82" s="91" t="str">
        <x:v>078</x:v>
      </x:c>
      <x:c r="B82" s="92" t="str">
        <x:v>Non-surgical</x:v>
      </x:c>
      <x:c r="C82" s="93" t="n">
        <x:v>42</x:v>
      </x:c>
      <x:c r="D82" s="93" t="n">
        <x:v>77</x:v>
      </x:c>
      <x:c r="E82" s="93" t="n">
        <x:v>95</x:v>
      </x:c>
      <x:c r="F82" s="93" t="n">
        <x:v>12536</x:v>
      </x:c>
      <x:c r="G82" s="94" t="n">
        <x:v>4427</x:v>
      </x:c>
      <x:c r="H82" s="95" t="n">
        <x:v>35</x:v>
      </x:c>
      <x:c r="I82" s="96" t="str">
        <x:v>Complete</x:v>
      </x:c>
    </x:row>
    <x:row r="83" ht="15" hidden="0" customHeight="1">
      <x:c r="A83" s="91" t="str">
        <x:v>079</x:v>
      </x:c>
      <x:c r="B83" s="92" t="str">
        <x:v>Non-surgical</x:v>
      </x:c>
      <x:c r="C83" s="93" t="n">
        <x:v>67</x:v>
      </x:c>
      <x:c r="D83" s="93" t="n">
        <x:v>75</x:v>
      </x:c>
      <x:c r="E83" s="93" t="n">
        <x:v>86</x:v>
      </x:c>
      <x:c r="F83" s="93" t="n">
        <x:v>6472</x:v>
      </x:c>
      <x:c r="G83" s="94" t="n">
        <x:v>3800</x:v>
      </x:c>
      <x:c r="H83" s="95" t="n">
        <x:v>8</x:v>
      </x:c>
      <x:c r="I83" s="96" t="str">
        <x:v>Complete</x:v>
      </x:c>
    </x:row>
    <x:row r="84" ht="15" hidden="0" customHeight="1">
      <x:c r="A84" s="91" t="str">
        <x:v>080</x:v>
      </x:c>
      <x:c r="B84" s="92" t="str">
        <x:v>Surgical</x:v>
      </x:c>
      <x:c r="C84" s="93" t="n">
        <x:v>66</x:v>
      </x:c>
      <x:c r="D84" s="93" t="n">
        <x:v>84</x:v>
      </x:c>
      <x:c r="E84" s="93" t="n">
        <x:v>86</x:v>
      </x:c>
      <x:c r="F84" s="93" t="n">
        <x:v>4687</x:v>
      </x:c>
      <x:c r="G84" s="94" t="n">
        <x:v>4085</x:v>
      </x:c>
      <x:c r="H84" s="95" t="n">
        <x:v>18</x:v>
      </x:c>
      <x:c r="I84" s="96" t="str">
        <x:v>Complete</x:v>
      </x:c>
    </x:row>
    <x:row r="85" ht="15" hidden="0" customHeight="1">
      <x:c r="A85" s="91" t="str">
        <x:v>081</x:v>
      </x:c>
      <x:c r="B85" s="92" t="str">
        <x:v>Non-surgical</x:v>
      </x:c>
      <x:c r="C85" s="93" t="n">
        <x:v>78</x:v>
      </x:c>
      <x:c r="D85" s="93" t="n">
        <x:v>95</x:v>
      </x:c>
      <x:c r="E85" s="93" t="n">
        <x:v>90</x:v>
      </x:c>
      <x:c r="F85" s="93" t="n">
        <x:v>3889</x:v>
      </x:c>
      <x:c r="G85" s="94" t="n">
        <x:v>4729</x:v>
      </x:c>
      <x:c r="H85" s="95" t="n">
        <x:v>17</x:v>
      </x:c>
      <x:c r="I85" s="96" t="str">
        <x:v>Complete</x:v>
      </x:c>
    </x:row>
    <x:row r="86" ht="15" hidden="0" customHeight="1">
      <x:c r="A86" s="91" t="str">
        <x:v>082</x:v>
      </x:c>
      <x:c r="B86" s="92" t="str">
        <x:v>Non-surgical</x:v>
      </x:c>
      <x:c r="C86" s="93" t="n">
        <x:v>44</x:v>
      </x:c>
      <x:c r="D86" s="93" t="n">
        <x:v>58</x:v>
      </x:c>
      <x:c r="E86" s="93" t="n">
        <x:v>92</x:v>
      </x:c>
      <x:c r="F86" s="93" t="n">
        <x:v>7852</x:v>
      </x:c>
      <x:c r="G86" s="94" t="n">
        <x:v>4533</x:v>
      </x:c>
      <x:c r="H86" s="95" t="n">
        <x:v>14</x:v>
      </x:c>
      <x:c r="I86" s="96" t="str">
        <x:v>Complete</x:v>
      </x:c>
    </x:row>
    <x:row r="87" ht="15" hidden="0" customHeight="1">
      <x:c r="A87" s="91" t="str">
        <x:v>083</x:v>
      </x:c>
      <x:c r="B87" s="92" t="str">
        <x:v>Surgical</x:v>
      </x:c>
      <x:c r="C87" s="93" t="n">
        <x:v>65</x:v>
      </x:c>
      <x:c r="D87" s="93" t="n">
        <x:v>89</x:v>
      </x:c>
      <x:c r="E87" s="93" t="n">
        <x:v>77</x:v>
      </x:c>
      <x:c r="F87" s="93" t="n">
        <x:v>5958</x:v>
      </x:c>
      <x:c r="G87" s="94" t="n">
        <x:v>3632</x:v>
      </x:c>
      <x:c r="H87" s="95" t="n">
        <x:v>24</x:v>
      </x:c>
      <x:c r="I87" s="96" t="str">
        <x:v>Complete</x:v>
      </x:c>
    </x:row>
    <x:row r="88" ht="15" hidden="0" customHeight="1">
      <x:c r="A88" s="91" t="str">
        <x:v>084</x:v>
      </x:c>
      <x:c r="B88" s="92" t="str">
        <x:v>Mixed</x:v>
      </x:c>
      <x:c r="C88" s="93" t="n">
        <x:v>68</x:v>
      </x:c>
      <x:c r="D88" s="93" t="n">
        <x:v>87</x:v>
      </x:c>
      <x:c r="E88" s="93" t="n">
        <x:v>95</x:v>
      </x:c>
      <x:c r="F88" s="93" t="n">
        <x:v>6721</x:v>
      </x:c>
      <x:c r="G88" s="94" t="n">
        <x:v>1799</x:v>
      </x:c>
      <x:c r="H88" s="95" t="n">
        <x:v>19</x:v>
      </x:c>
      <x:c r="I88" s="96" t="str">
        <x:v>Complete</x:v>
      </x:c>
    </x:row>
    <x:row r="89" ht="15" hidden="0" customHeight="1">
      <x:c r="A89" s="91" t="str">
        <x:v>085</x:v>
      </x:c>
      <x:c r="B89" s="92" t="str">
        <x:v>Non-surgical</x:v>
      </x:c>
      <x:c r="C89" s="93" t="n">
        <x:v>70</x:v>
      </x:c>
      <x:c r="D89" s="93" t="n">
        <x:v>92</x:v>
      </x:c>
      <x:c r="E89" s="93" t="n">
        <x:v>94</x:v>
      </x:c>
      <x:c r="F89" s="93" t="n">
        <x:v>6376</x:v>
      </x:c>
      <x:c r="G89" s="94" t="n">
        <x:v>2597</x:v>
      </x:c>
      <x:c r="H89" s="95" t="n">
        <x:v>22</x:v>
      </x:c>
      <x:c r="I89" s="96" t="str">
        <x:v>Complete</x:v>
      </x:c>
    </x:row>
    <x:row r="90" ht="15" hidden="0" customHeight="1">
      <x:c r="A90" s="91" t="str">
        <x:v>086</x:v>
      </x:c>
      <x:c r="B90" s="92" t="str">
        <x:v>Non-surgical</x:v>
      </x:c>
      <x:c r="C90" s="93" t="n">
        <x:v>34</x:v>
      </x:c>
      <x:c r="D90" s="93" t="n">
        <x:v>50</x:v>
      </x:c>
      <x:c r="E90" s="93" t="n">
        <x:v>80</x:v>
      </x:c>
      <x:c r="F90" s="93" t="n">
        <x:v>12698</x:v>
      </x:c>
      <x:c r="G90" s="94" t="n">
        <x:v>8397</x:v>
      </x:c>
      <x:c r="H90" s="95" t="n">
        <x:v>16</x:v>
      </x:c>
      <x:c r="I90" s="96" t="str">
        <x:v>Complete</x:v>
      </x:c>
    </x:row>
    <x:row r="91" ht="15" hidden="0" customHeight="1">
      <x:c r="A91" s="91" t="str">
        <x:v>087</x:v>
      </x:c>
      <x:c r="B91" s="92" t="str">
        <x:v>Surgical</x:v>
      </x:c>
      <x:c r="C91" s="93" t="n">
        <x:v>29</x:v>
      </x:c>
      <x:c r="D91" s="93" t="n">
        <x:v>33</x:v>
      </x:c>
      <x:c r="E91" s="93" t="n">
        <x:v>86</x:v>
      </x:c>
      <x:c r="F91" s="93" t="n">
        <x:v>45751</x:v>
      </x:c>
      <x:c r="G91" s="94" t="n">
        <x:v>7970</x:v>
      </x:c>
      <x:c r="H91" s="95" t="n">
        <x:v>4</x:v>
      </x:c>
      <x:c r="I91" s="96" t="str">
        <x:v>Complete</x:v>
      </x:c>
    </x:row>
    <x:row r="92" ht="15" hidden="0" customHeight="1">
      <x:c r="A92" s="91" t="str">
        <x:v>088</x:v>
      </x:c>
      <x:c r="B92" s="92" t="str">
        <x:v>Mixed</x:v>
      </x:c>
      <x:c r="C92" s="93" t="n">
        <x:v>55</x:v>
      </x:c>
      <x:c r="D92" s="93" t="n">
        <x:v>75</x:v>
      </x:c>
      <x:c r="E92" s="93" t="n">
        <x:v>94</x:v>
      </x:c>
      <x:c r="F92" s="93" t="n">
        <x:v>12211</x:v>
      </x:c>
      <x:c r="G92" s="94" t="n">
        <x:v>7659</x:v>
      </x:c>
      <x:c r="H92" s="95" t="n">
        <x:v>20</x:v>
      </x:c>
      <x:c r="I92" s="96" t="str">
        <x:v>Complete</x:v>
      </x:c>
    </x:row>
    <x:row r="93" ht="15" hidden="0" customHeight="1">
      <x:c r="A93" s="91" t="str">
        <x:v>089</x:v>
      </x:c>
      <x:c r="B93" s="92" t="str">
        <x:v>Surgical</x:v>
      </x:c>
      <x:c r="C93" s="93" t="n">
        <x:v>81</x:v>
      </x:c>
      <x:c r="D93" s="93" t="n">
        <x:v>97</x:v>
      </x:c>
      <x:c r="E93" s="93" t="n">
        <x:v>81</x:v>
      </x:c>
      <x:c r="F93" s="93" t="n">
        <x:v>3896</x:v>
      </x:c>
      <x:c r="G93" s="94" t="n">
        <x:v>2908</x:v>
      </x:c>
      <x:c r="H93" s="95" t="n">
        <x:v>16</x:v>
      </x:c>
      <x:c r="I93" s="96" t="str">
        <x:v>Complete</x:v>
      </x:c>
    </x:row>
    <x:row r="94" ht="15" hidden="0" customHeight="1">
      <x:c r="A94" s="91" t="str">
        <x:v>090</x:v>
      </x:c>
      <x:c r="B94" s="92" t="str">
        <x:v>Mixed</x:v>
      </x:c>
      <x:c r="C94" s="93" t="n">
        <x:v>83</x:v>
      </x:c>
      <x:c r="D94" s="93" t="n">
        <x:v>97</x:v>
      </x:c>
      <x:c r="E94" s="93" t="n">
        <x:v>80</x:v>
      </x:c>
      <x:c r="F94" s="93" t="n">
        <x:v>3348</x:v>
      </x:c>
      <x:c r="G94" s="94" t="n">
        <x:v>3346</x:v>
      </x:c>
      <x:c r="H94" s="95" t="n">
        <x:v>14</x:v>
      </x:c>
      <x:c r="I94" s="96" t="str">
        <x:v>Complete</x:v>
      </x:c>
    </x:row>
    <x:row r="95" ht="15" hidden="0" customHeight="1">
      <x:c r="A95" s="91" t="str">
        <x:v>091</x:v>
      </x:c>
      <x:c r="B95" s="92" t="str">
        <x:v>Non-surgical</x:v>
      </x:c>
      <x:c r="C95" s="93" t="n">
        <x:v>81</x:v>
      </x:c>
      <x:c r="D95" s="93" t="n">
        <x:v>97</x:v>
      </x:c>
      <x:c r="E95" s="93" t="n">
        <x:v>83</x:v>
      </x:c>
      <x:c r="F95" s="93" t="n">
        <x:v>3376</x:v>
      </x:c>
      <x:c r="G95" s="94" t="n">
        <x:v>2476</x:v>
      </x:c>
      <x:c r="H95" s="95" t="n">
        <x:v>16</x:v>
      </x:c>
      <x:c r="I95" s="96" t="str">
        <x:v>Complete</x:v>
      </x:c>
    </x:row>
    <x:row r="96" ht="15" hidden="0" customHeight="1">
      <x:c r="A96" s="91" t="str">
        <x:v>092</x:v>
      </x:c>
      <x:c r="B96" s="92" t="str">
        <x:v>Mixed</x:v>
      </x:c>
      <x:c r="C96" s="93" t="n">
        <x:v>66</x:v>
      </x:c>
      <x:c r="D96" s="93"/>
      <x:c r="E96" s="93" t="n">
        <x:v>96</x:v>
      </x:c>
      <x:c r="F96" s="93" t="n">
        <x:v>7695</x:v>
      </x:c>
      <x:c r="G96" s="94" t="n">
        <x:v>3772</x:v>
      </x:c>
      <x:c r="H96" s="95"/>
      <x:c r="I96" s="96" t="str">
        <x:v>Desktop performance error excluded</x:v>
      </x:c>
    </x:row>
    <x:row r="97" ht="15" hidden="0" customHeight="1">
      <x:c r="A97" s="91" t="str">
        <x:v>093</x:v>
      </x:c>
      <x:c r="B97" s="92" t="str">
        <x:v>Surgical</x:v>
      </x:c>
      <x:c r="C97" s="93" t="n">
        <x:v>67</x:v>
      </x:c>
      <x:c r="D97" s="93" t="n">
        <x:v>78</x:v>
      </x:c>
      <x:c r="E97" s="93" t="n">
        <x:v>69</x:v>
      </x:c>
      <x:c r="F97" s="93" t="n">
        <x:v>7502</x:v>
      </x:c>
      <x:c r="G97" s="94" t="n">
        <x:v>2740</x:v>
      </x:c>
      <x:c r="H97" s="95" t="n">
        <x:v>11</x:v>
      </x:c>
      <x:c r="I97" s="96" t="str">
        <x:v>Complete</x:v>
      </x:c>
    </x:row>
    <x:row r="98" ht="15" hidden="0" customHeight="1">
      <x:c r="A98" s="91" t="str">
        <x:v>094</x:v>
      </x:c>
      <x:c r="B98" s="92" t="str">
        <x:v>Surgical</x:v>
      </x:c>
      <x:c r="C98" s="93" t="n">
        <x:v>52</x:v>
      </x:c>
      <x:c r="D98" s="93" t="n">
        <x:v>82</x:v>
      </x:c>
      <x:c r="E98" s="93" t="n">
        <x:v>93</x:v>
      </x:c>
      <x:c r="F98" s="93" t="n">
        <x:v>16362</x:v>
      </x:c>
      <x:c r="G98" s="94" t="n">
        <x:v>3759</x:v>
      </x:c>
      <x:c r="H98" s="95" t="n">
        <x:v>30</x:v>
      </x:c>
      <x:c r="I98" s="96" t="str">
        <x:v>Complete</x:v>
      </x:c>
    </x:row>
    <x:row r="99" ht="15" hidden="0" customHeight="1">
      <x:c r="A99" s="91" t="str">
        <x:v>095</x:v>
      </x:c>
      <x:c r="B99" s="92" t="str">
        <x:v>Non-surgical</x:v>
      </x:c>
      <x:c r="C99" s="93" t="n">
        <x:v>53</x:v>
      </x:c>
      <x:c r="D99" s="93" t="n">
        <x:v>82</x:v>
      </x:c>
      <x:c r="E99" s="93" t="n">
        <x:v>92</x:v>
      </x:c>
      <x:c r="F99" s="93" t="n">
        <x:v>6240</x:v>
      </x:c>
      <x:c r="G99" s="94" t="n">
        <x:v>4696</x:v>
      </x:c>
      <x:c r="H99" s="95" t="n">
        <x:v>29</x:v>
      </x:c>
      <x:c r="I99" s="96" t="str">
        <x:v>Complete</x:v>
      </x:c>
    </x:row>
    <x:row r="100" ht="15" hidden="0" customHeight="1">
      <x:c r="A100" s="91" t="str">
        <x:v>096</x:v>
      </x:c>
      <x:c r="B100" s="92" t="str">
        <x:v>Non-surgical</x:v>
      </x:c>
      <x:c r="C100" s="93" t="n">
        <x:v>62</x:v>
      </x:c>
      <x:c r="D100" s="93" t="n">
        <x:v>80</x:v>
      </x:c>
      <x:c r="E100" s="93" t="n">
        <x:v>90</x:v>
      </x:c>
      <x:c r="F100" s="93" t="n">
        <x:v>6413</x:v>
      </x:c>
      <x:c r="G100" s="94" t="n">
        <x:v>5680</x:v>
      </x:c>
      <x:c r="H100" s="95" t="n">
        <x:v>18</x:v>
      </x:c>
      <x:c r="I100" s="96" t="str">
        <x:v>Complete</x:v>
      </x:c>
    </x:row>
    <x:row r="101" ht="15" hidden="0" customHeight="1">
      <x:c r="A101" s="91" t="str">
        <x:v>097</x:v>
      </x:c>
      <x:c r="B101" s="92" t="str">
        <x:v>Mixed</x:v>
      </x:c>
      <x:c r="C101" s="93" t="n">
        <x:v>78</x:v>
      </x:c>
      <x:c r="D101" s="93" t="n">
        <x:v>93</x:v>
      </x:c>
      <x:c r="E101" s="93" t="n">
        <x:v>90</x:v>
      </x:c>
      <x:c r="F101" s="93" t="n">
        <x:v>3346</x:v>
      </x:c>
      <x:c r="G101" s="94" t="n">
        <x:v>3470</x:v>
      </x:c>
      <x:c r="H101" s="95" t="n">
        <x:v>15</x:v>
      </x:c>
      <x:c r="I101" s="96" t="str">
        <x:v>Complete</x:v>
      </x:c>
    </x:row>
    <x:row r="102" ht="15" hidden="0" customHeight="1">
      <x:c r="A102" s="91" t="str">
        <x:v>098</x:v>
      </x:c>
      <x:c r="B102" s="92" t="str">
        <x:v>Surgical</x:v>
      </x:c>
      <x:c r="C102" s="93" t="n">
        <x:v>60</x:v>
      </x:c>
      <x:c r="D102" s="93" t="n">
        <x:v>81</x:v>
      </x:c>
      <x:c r="E102" s="93" t="n">
        <x:v>53</x:v>
      </x:c>
      <x:c r="F102" s="93" t="n">
        <x:v>9587</x:v>
      </x:c>
      <x:c r="G102" s="94" t="n">
        <x:v>4137</x:v>
      </x:c>
      <x:c r="H102" s="95" t="n">
        <x:v>21</x:v>
      </x:c>
      <x:c r="I102" s="96" t="str">
        <x:v>Complete</x:v>
      </x:c>
    </x:row>
    <x:row r="103" ht="15" hidden="0" customHeight="1">
      <x:c r="A103" s="91" t="str">
        <x:v>099</x:v>
      </x:c>
      <x:c r="B103" s="92" t="str">
        <x:v>Surgical</x:v>
      </x:c>
      <x:c r="C103" s="93" t="n">
        <x:v>32</x:v>
      </x:c>
      <x:c r="D103" s="93" t="n">
        <x:v>71</x:v>
      </x:c>
      <x:c r="E103" s="93" t="n">
        <x:v>69</x:v>
      </x:c>
      <x:c r="F103" s="93" t="n">
        <x:v>7502</x:v>
      </x:c>
      <x:c r="G103" s="94" t="n">
        <x:v>5118</x:v>
      </x:c>
      <x:c r="H103" s="95" t="n">
        <x:v>39</x:v>
      </x:c>
      <x:c r="I103" s="96" t="str">
        <x:v>Complete</x:v>
      </x:c>
    </x:row>
    <x:row r="104" ht="15" hidden="0" customHeight="1">
      <x:c r="A104" s="91" t="str">
        <x:v>100</x:v>
      </x:c>
      <x:c r="B104" s="92" t="str">
        <x:v>Non-surgical</x:v>
      </x:c>
      <x:c r="C104" s="93" t="n">
        <x:v>43</x:v>
      </x:c>
      <x:c r="D104" s="93" t="n">
        <x:v>45</x:v>
      </x:c>
      <x:c r="E104" s="93" t="n">
        <x:v>95</x:v>
      </x:c>
      <x:c r="F104" s="93" t="n">
        <x:v>16953</x:v>
      </x:c>
      <x:c r="G104" s="94" t="n">
        <x:v>4908</x:v>
      </x:c>
      <x:c r="H104" s="95" t="n">
        <x:v>2</x:v>
      </x:c>
      <x:c r="I104" s="96" t="str">
        <x:v>Complete</x:v>
      </x:c>
    </x:row>
    <x:row r="105" ht="15" hidden="0" customHeight="1">
      <x:c r="A105" s="91" t="str">
        <x:v>101</x:v>
      </x:c>
      <x:c r="B105" s="92" t="str">
        <x:v>Non-surgical</x:v>
      </x:c>
      <x:c r="C105" s="93" t="n">
        <x:v>62</x:v>
      </x:c>
      <x:c r="D105" s="93" t="n">
        <x:v>77</x:v>
      </x:c>
      <x:c r="E105" s="93" t="n">
        <x:v>87</x:v>
      </x:c>
      <x:c r="F105" s="93" t="n">
        <x:v>6680</x:v>
      </x:c>
      <x:c r="G105" s="94" t="n">
        <x:v>3310</x:v>
      </x:c>
      <x:c r="H105" s="95" t="n">
        <x:v>15</x:v>
      </x:c>
      <x:c r="I105" s="96" t="str">
        <x:v>Complete</x:v>
      </x:c>
    </x:row>
    <x:row r="106" ht="15" hidden="0" customHeight="1">
      <x:c r="A106" s="91" t="str">
        <x:v>102</x:v>
      </x:c>
      <x:c r="B106" s="92" t="str">
        <x:v>Non-surgical</x:v>
      </x:c>
      <x:c r="C106" s="93" t="n">
        <x:v>51</x:v>
      </x:c>
      <x:c r="D106" s="93" t="n">
        <x:v>87</x:v>
      </x:c>
      <x:c r="E106" s="93" t="n">
        <x:v>83</x:v>
      </x:c>
      <x:c r="F106" s="93" t="n">
        <x:v>5488</x:v>
      </x:c>
      <x:c r="G106" s="94" t="n">
        <x:v>2624</x:v>
      </x:c>
      <x:c r="H106" s="95" t="n">
        <x:v>36</x:v>
      </x:c>
      <x:c r="I106" s="96" t="str">
        <x:v>Complete</x:v>
      </x:c>
    </x:row>
    <x:row r="107" ht="15" hidden="0" customHeight="1">
      <x:c r="A107" s="91" t="str">
        <x:v>103</x:v>
      </x:c>
      <x:c r="B107" s="92" t="str">
        <x:v>Non-surgical</x:v>
      </x:c>
      <x:c r="C107" s="93" t="n">
        <x:v>31</x:v>
      </x:c>
      <x:c r="D107" s="93" t="n">
        <x:v>81</x:v>
      </x:c>
      <x:c r="E107" s="93" t="n">
        <x:v>88</x:v>
      </x:c>
      <x:c r="F107" s="93" t="n">
        <x:v>9181</x:v>
      </x:c>
      <x:c r="G107" s="94" t="n">
        <x:v>4710</x:v>
      </x:c>
      <x:c r="H107" s="95" t="n">
        <x:v>50</x:v>
      </x:c>
      <x:c r="I107" s="96" t="str">
        <x:v>Complete</x:v>
      </x:c>
    </x:row>
    <x:row r="108" ht="15" hidden="0" customHeight="1">
      <x:c r="A108" s="91" t="str">
        <x:v>104</x:v>
      </x:c>
      <x:c r="B108" s="92" t="str">
        <x:v>Non-surgical</x:v>
      </x:c>
      <x:c r="C108" s="93" t="n">
        <x:v>76</x:v>
      </x:c>
      <x:c r="D108" s="93" t="n">
        <x:v>99</x:v>
      </x:c>
      <x:c r="E108" s="93" t="n">
        <x:v>94</x:v>
      </x:c>
      <x:c r="F108" s="93" t="n">
        <x:v>5613</x:v>
      </x:c>
      <x:c r="G108" s="94" t="n">
        <x:v>2734</x:v>
      </x:c>
      <x:c r="H108" s="95" t="n">
        <x:v>23</x:v>
      </x:c>
      <x:c r="I108" s="96" t="str">
        <x:v>Complete</x:v>
      </x:c>
    </x:row>
    <x:row r="109" ht="15" hidden="0" customHeight="1">
      <x:c r="A109" s="91" t="str">
        <x:v>105</x:v>
      </x:c>
      <x:c r="B109" s="92" t="str">
        <x:v>Non-surgical</x:v>
      </x:c>
      <x:c r="C109" s="93" t="n">
        <x:v>35</x:v>
      </x:c>
      <x:c r="D109" s="93" t="n">
        <x:v>66</x:v>
      </x:c>
      <x:c r="E109" s="93" t="n">
        <x:v>95</x:v>
      </x:c>
      <x:c r="F109" s="93" t="n">
        <x:v>24257</x:v>
      </x:c>
      <x:c r="G109" s="94" t="n">
        <x:v>3302</x:v>
      </x:c>
      <x:c r="H109" s="95" t="n">
        <x:v>31</x:v>
      </x:c>
      <x:c r="I109" s="96" t="str">
        <x:v>Complete</x:v>
      </x:c>
    </x:row>
    <x:row r="110" ht="15" hidden="0" customHeight="1">
      <x:c r="A110" s="91" t="str">
        <x:v>106</x:v>
      </x:c>
      <x:c r="B110" s="92" t="str">
        <x:v>Non-surgical</x:v>
      </x:c>
      <x:c r="C110" s="93" t="n">
        <x:v>77</x:v>
      </x:c>
      <x:c r="D110" s="93" t="n">
        <x:v>97</x:v>
      </x:c>
      <x:c r="E110" s="93" t="n">
        <x:v>90</x:v>
      </x:c>
      <x:c r="F110" s="93" t="n">
        <x:v>5712</x:v>
      </x:c>
      <x:c r="G110" s="94" t="n">
        <x:v>2419</x:v>
      </x:c>
      <x:c r="H110" s="95" t="n">
        <x:v>20</x:v>
      </x:c>
      <x:c r="I110" s="96" t="str">
        <x:v>Complete</x:v>
      </x:c>
    </x:row>
    <x:row r="111" ht="15" hidden="0" customHeight="1">
      <x:c r="A111" s="91" t="str">
        <x:v>107</x:v>
      </x:c>
      <x:c r="B111" s="92" t="str">
        <x:v>Non-surgical</x:v>
      </x:c>
      <x:c r="C111" s="93" t="n">
        <x:v>45</x:v>
      </x:c>
      <x:c r="D111" s="93" t="n">
        <x:v>81</x:v>
      </x:c>
      <x:c r="E111" s="93" t="n">
        <x:v>95</x:v>
      </x:c>
      <x:c r="F111" s="93" t="n">
        <x:v>10806</x:v>
      </x:c>
      <x:c r="G111" s="94" t="n">
        <x:v>4545</x:v>
      </x:c>
      <x:c r="H111" s="95" t="n">
        <x:v>36</x:v>
      </x:c>
      <x:c r="I111" s="96" t="str">
        <x:v>Complete</x:v>
      </x:c>
    </x:row>
    <x:row r="112" ht="15" hidden="0" customHeight="1">
      <x:c r="A112" s="91" t="str">
        <x:v>108</x:v>
      </x:c>
      <x:c r="B112" s="92" t="str">
        <x:v>Surgical</x:v>
      </x:c>
      <x:c r="C112" s="93" t="n">
        <x:v>41</x:v>
      </x:c>
      <x:c r="D112" s="93" t="n">
        <x:v>73</x:v>
      </x:c>
      <x:c r="E112" s="93" t="n">
        <x:v>94</x:v>
      </x:c>
      <x:c r="F112" s="93" t="n">
        <x:v>17936</x:v>
      </x:c>
      <x:c r="G112" s="94" t="n">
        <x:v>3943</x:v>
      </x:c>
      <x:c r="H112" s="95" t="n">
        <x:v>32</x:v>
      </x:c>
      <x:c r="I112" s="96" t="str">
        <x:v>Complete</x:v>
      </x:c>
    </x:row>
    <x:row r="113" ht="15" hidden="0" customHeight="1">
      <x:c r="A113" s="91" t="str">
        <x:v>109</x:v>
      </x:c>
      <x:c r="B113" s="92" t="str">
        <x:v>Surgical</x:v>
      </x:c>
      <x:c r="C113" s="93" t="n">
        <x:v>84</x:v>
      </x:c>
      <x:c r="D113" s="93" t="n">
        <x:v>94</x:v>
      </x:c>
      <x:c r="E113" s="93" t="n">
        <x:v>71</x:v>
      </x:c>
      <x:c r="F113" s="93" t="n">
        <x:v>3379</x:v>
      </x:c>
      <x:c r="G113" s="94" t="n">
        <x:v>3195</x:v>
      </x:c>
      <x:c r="H113" s="95" t="n">
        <x:v>10</x:v>
      </x:c>
      <x:c r="I113" s="96" t="str">
        <x:v>Complete</x:v>
      </x:c>
    </x:row>
    <x:row r="114" ht="15" hidden="0" customHeight="1">
      <x:c r="A114" s="91" t="str">
        <x:v>110</x:v>
      </x:c>
      <x:c r="B114" s="92" t="str">
        <x:v>Surgical</x:v>
      </x:c>
      <x:c r="C114" s="93" t="n">
        <x:v>90</x:v>
      </x:c>
      <x:c r="D114" s="93" t="n">
        <x:v>98</x:v>
      </x:c>
      <x:c r="E114" s="93" t="n">
        <x:v>89</x:v>
      </x:c>
      <x:c r="F114" s="93" t="n">
        <x:v>2409</x:v>
      </x:c>
      <x:c r="G114" s="94" t="n">
        <x:v>2076</x:v>
      </x:c>
      <x:c r="H114" s="95" t="n">
        <x:v>8</x:v>
      </x:c>
      <x:c r="I114" s="96" t="str">
        <x:v>Complete</x:v>
      </x:c>
    </x:row>
    <x:row r="115" ht="15" hidden="0" customHeight="1">
      <x:c r="A115" s="91" t="str">
        <x:v>111</x:v>
      </x:c>
      <x:c r="B115" s="92" t="str">
        <x:v>Non-surgical</x:v>
      </x:c>
      <x:c r="C115" s="93" t="n">
        <x:v>75</x:v>
      </x:c>
      <x:c r="D115" s="93" t="n">
        <x:v>92</x:v>
      </x:c>
      <x:c r="E115" s="93" t="n">
        <x:v>87</x:v>
      </x:c>
      <x:c r="F115" s="93" t="n">
        <x:v>4385</x:v>
      </x:c>
      <x:c r="G115" s="94" t="n">
        <x:v>4262</x:v>
      </x:c>
      <x:c r="H115" s="95" t="n">
        <x:v>17</x:v>
      </x:c>
      <x:c r="I115" s="96" t="str">
        <x:v>Complete</x:v>
      </x:c>
    </x:row>
    <x:row r="116" ht="15" hidden="0" customHeight="1">
      <x:c r="A116" s="91" t="str">
        <x:v>112</x:v>
      </x:c>
      <x:c r="B116" s="92" t="str">
        <x:v>Non-surgical</x:v>
      </x:c>
      <x:c r="C116" s="93" t="n">
        <x:v>58</x:v>
      </x:c>
      <x:c r="D116" s="93" t="n">
        <x:v>91</x:v>
      </x:c>
      <x:c r="E116" s="93" t="n">
        <x:v>97</x:v>
      </x:c>
      <x:c r="F116" s="93" t="n">
        <x:v>5372</x:v>
      </x:c>
      <x:c r="G116" s="94" t="n">
        <x:v>3335</x:v>
      </x:c>
      <x:c r="H116" s="95" t="n">
        <x:v>33</x:v>
      </x:c>
      <x:c r="I116" s="96" t="str">
        <x:v>Complete</x:v>
      </x:c>
    </x:row>
    <x:row r="117" ht="15" hidden="0" customHeight="1">
      <x:c r="A117" s="91" t="str">
        <x:v>113</x:v>
      </x:c>
      <x:c r="B117" s="92" t="str">
        <x:v>Surgical</x:v>
      </x:c>
      <x:c r="C117" s="93" t="n">
        <x:v>41</x:v>
      </x:c>
      <x:c r="D117" s="93" t="n">
        <x:v>77</x:v>
      </x:c>
      <x:c r="E117" s="93" t="n">
        <x:v>91</x:v>
      </x:c>
      <x:c r="F117" s="93" t="n">
        <x:v>11623</x:v>
      </x:c>
      <x:c r="G117" s="94" t="n">
        <x:v>3816</x:v>
      </x:c>
      <x:c r="H117" s="95" t="n">
        <x:v>36</x:v>
      </x:c>
      <x:c r="I117" s="96" t="str">
        <x:v>Complete</x:v>
      </x:c>
    </x:row>
    <x:row r="118" ht="15" hidden="0" customHeight="1">
      <x:c r="A118" s="91" t="str">
        <x:v>114</x:v>
      </x:c>
      <x:c r="B118" s="92" t="str">
        <x:v>Surgical</x:v>
      </x:c>
      <x:c r="C118" s="93" t="n">
        <x:v>60</x:v>
      </x:c>
      <x:c r="D118" s="93" t="n">
        <x:v>86</x:v>
      </x:c>
      <x:c r="E118" s="93" t="n">
        <x:v>92</x:v>
      </x:c>
      <x:c r="F118" s="93" t="n">
        <x:v>5856</x:v>
      </x:c>
      <x:c r="G118" s="94" t="n">
        <x:v>5706</x:v>
      </x:c>
      <x:c r="H118" s="95" t="n">
        <x:v>26</x:v>
      </x:c>
      <x:c r="I118" s="96" t="str">
        <x:v>Complete</x:v>
      </x:c>
    </x:row>
    <x:row r="119" ht="15" hidden="0" customHeight="1">
      <x:c r="A119" s="91" t="str">
        <x:v>115</x:v>
      </x:c>
      <x:c r="B119" s="92" t="str">
        <x:v>Non-surgical</x:v>
      </x:c>
      <x:c r="C119" s="93" t="n">
        <x:v>67</x:v>
      </x:c>
      <x:c r="D119" s="93" t="n">
        <x:v>91</x:v>
      </x:c>
      <x:c r="E119" s="93" t="n">
        <x:v>94</x:v>
      </x:c>
      <x:c r="F119" s="93" t="n">
        <x:v>5583</x:v>
      </x:c>
      <x:c r="G119" s="94" t="n">
        <x:v>4790</x:v>
      </x:c>
      <x:c r="H119" s="95" t="n">
        <x:v>24</x:v>
      </x:c>
      <x:c r="I119" s="96" t="str">
        <x:v>Complete</x:v>
      </x:c>
    </x:row>
    <x:row r="120" ht="15" hidden="0" customHeight="1">
      <x:c r="A120" s="91" t="str">
        <x:v>116</x:v>
      </x:c>
      <x:c r="B120" s="92" t="str">
        <x:v>Non-surgical</x:v>
      </x:c>
      <x:c r="C120" s="93" t="n">
        <x:v>80</x:v>
      </x:c>
      <x:c r="D120" s="93" t="n">
        <x:v>94</x:v>
      </x:c>
      <x:c r="E120" s="93" t="n">
        <x:v>100</x:v>
      </x:c>
      <x:c r="F120" s="93" t="n">
        <x:v>3887</x:v>
      </x:c>
      <x:c r="G120" s="94" t="n">
        <x:v>3646</x:v>
      </x:c>
      <x:c r="H120" s="95" t="n">
        <x:v>14</x:v>
      </x:c>
      <x:c r="I120" s="96" t="str">
        <x:v>Complete</x:v>
      </x:c>
    </x:row>
    <x:row r="121" ht="15" hidden="0" customHeight="1">
      <x:c r="A121" s="91" t="str">
        <x:v>117</x:v>
      </x:c>
      <x:c r="B121" s="92" t="str">
        <x:v>Non-surgical</x:v>
      </x:c>
      <x:c r="C121" s="93" t="n">
        <x:v>58</x:v>
      </x:c>
      <x:c r="D121" s="93" t="n">
        <x:v>82</x:v>
      </x:c>
      <x:c r="E121" s="93" t="n">
        <x:v>81</x:v>
      </x:c>
      <x:c r="F121" s="93" t="n">
        <x:v>6481</x:v>
      </x:c>
      <x:c r="G121" s="94" t="n">
        <x:v>6113</x:v>
      </x:c>
      <x:c r="H121" s="95" t="n">
        <x:v>24</x:v>
      </x:c>
      <x:c r="I121" s="96" t="str">
        <x:v>Complete</x:v>
      </x:c>
    </x:row>
    <x:row r="122" ht="15" hidden="0" customHeight="1">
      <x:c r="A122" s="91" t="str">
        <x:v>118</x:v>
      </x:c>
      <x:c r="B122" s="92" t="str">
        <x:v>Non-surgical</x:v>
      </x:c>
      <x:c r="C122" s="93" t="n">
        <x:v>56</x:v>
      </x:c>
      <x:c r="D122" s="93" t="n">
        <x:v>69</x:v>
      </x:c>
      <x:c r="E122" s="93" t="n">
        <x:v>91</x:v>
      </x:c>
      <x:c r="F122" s="93" t="n">
        <x:v>20955</x:v>
      </x:c>
      <x:c r="G122" s="94" t="n">
        <x:v>4537</x:v>
      </x:c>
      <x:c r="H122" s="95" t="n">
        <x:v>13</x:v>
      </x:c>
      <x:c r="I122" s="96" t="str">
        <x:v>Complete</x:v>
      </x:c>
    </x:row>
    <x:row r="123" ht="15" hidden="0" customHeight="1">
      <x:c r="A123" s="91" t="str">
        <x:v>119</x:v>
      </x:c>
      <x:c r="B123" s="92" t="str">
        <x:v>Surgical</x:v>
      </x:c>
      <x:c r="C123" s="93" t="n">
        <x:v>68</x:v>
      </x:c>
      <x:c r="D123" s="93" t="n">
        <x:v>75</x:v>
      </x:c>
      <x:c r="E123" s="93" t="n">
        <x:v>94</x:v>
      </x:c>
      <x:c r="F123" s="93" t="n">
        <x:v>2702</x:v>
      </x:c>
      <x:c r="G123" s="94" t="n">
        <x:v>2552</x:v>
      </x:c>
      <x:c r="H123" s="95" t="n">
        <x:v>7</x:v>
      </x:c>
      <x:c r="I123" s="96" t="str">
        <x:v>Complete</x:v>
      </x:c>
    </x:row>
    <x:row r="124" ht="15" hidden="0" customHeight="1">
      <x:c r="A124" s="91" t="str">
        <x:v>120</x:v>
      </x:c>
      <x:c r="B124" s="92" t="str">
        <x:v>Surgical</x:v>
      </x:c>
      <x:c r="C124" s="93" t="n">
        <x:v>48</x:v>
      </x:c>
      <x:c r="D124" s="93" t="n">
        <x:v>80</x:v>
      </x:c>
      <x:c r="E124" s="93" t="n">
        <x:v>89</x:v>
      </x:c>
      <x:c r="F124" s="93" t="n">
        <x:v>27404</x:v>
      </x:c>
      <x:c r="G124" s="94" t="n">
        <x:v>4710</x:v>
      </x:c>
      <x:c r="H124" s="95" t="n">
        <x:v>32</x:v>
      </x:c>
      <x:c r="I124" s="96" t="str">
        <x:v>Complete</x:v>
      </x:c>
    </x:row>
    <x:row r="125" ht="15" hidden="0" customHeight="1">
      <x:c r="A125" s="91" t="str">
        <x:v>121</x:v>
      </x:c>
      <x:c r="B125" s="92" t="str">
        <x:v>Surgical</x:v>
      </x:c>
      <x:c r="C125" s="93" t="n">
        <x:v>93</x:v>
      </x:c>
      <x:c r="D125" s="93" t="n">
        <x:v>100</x:v>
      </x:c>
      <x:c r="E125" s="93" t="n">
        <x:v>100</x:v>
      </x:c>
      <x:c r="F125" s="93" t="n">
        <x:v>2455</x:v>
      </x:c>
      <x:c r="G125" s="94" t="n">
        <x:v>2294</x:v>
      </x:c>
      <x:c r="H125" s="95" t="n">
        <x:v>7</x:v>
      </x:c>
      <x:c r="I125" s="96" t="str">
        <x:v>Complete</x:v>
      </x:c>
    </x:row>
    <x:row r="126" ht="15" hidden="0" customHeight="1">
      <x:c r="A126" s="91" t="str">
        <x:v>122</x:v>
      </x:c>
      <x:c r="B126" s="92" t="str">
        <x:v>Surgical</x:v>
      </x:c>
      <x:c r="C126" s="93" t="n">
        <x:v>60</x:v>
      </x:c>
      <x:c r="D126" s="93" t="n">
        <x:v>62</x:v>
      </x:c>
      <x:c r="E126" s="93" t="n">
        <x:v>76</x:v>
      </x:c>
      <x:c r="F126" s="93" t="n">
        <x:v>8882</x:v>
      </x:c>
      <x:c r="G126" s="94"/>
      <x:c r="H126" s="95" t="n">
        <x:v>2</x:v>
      </x:c>
      <x:c r="I126" s="96" t="str">
        <x:v>Mobile FCP unavailable</x:v>
      </x:c>
    </x:row>
    <x:row r="127" ht="15" hidden="0" customHeight="1">
      <x:c r="A127" s="91" t="str">
        <x:v>123</x:v>
      </x:c>
      <x:c r="B127" s="92" t="str">
        <x:v>Non-surgical</x:v>
      </x:c>
      <x:c r="C127" s="93" t="n">
        <x:v>47</x:v>
      </x:c>
      <x:c r="D127" s="93" t="n">
        <x:v>50</x:v>
      </x:c>
      <x:c r="E127" s="93" t="n">
        <x:v>88</x:v>
      </x:c>
      <x:c r="F127" s="93" t="n">
        <x:v>52059</x:v>
      </x:c>
      <x:c r="G127" s="94" t="n">
        <x:v>12182</x:v>
      </x:c>
      <x:c r="H127" s="95" t="n">
        <x:v>3</x:v>
      </x:c>
      <x:c r="I127" s="96" t="str">
        <x:v>Complete</x:v>
      </x:c>
    </x:row>
    <x:row r="128" ht="15" hidden="0" customHeight="1">
      <x:c r="A128" s="91" t="str">
        <x:v>124</x:v>
      </x:c>
      <x:c r="B128" s="92" t="str">
        <x:v>Non-surgical</x:v>
      </x:c>
      <x:c r="C128" s="93" t="n">
        <x:v>62</x:v>
      </x:c>
      <x:c r="D128" s="93" t="n">
        <x:v>73</x:v>
      </x:c>
      <x:c r="E128" s="93" t="n">
        <x:v>96</x:v>
      </x:c>
      <x:c r="F128" s="93" t="n">
        <x:v>20422</x:v>
      </x:c>
      <x:c r="G128" s="94" t="n">
        <x:v>2413</x:v>
      </x:c>
      <x:c r="H128" s="95" t="n">
        <x:v>11</x:v>
      </x:c>
      <x:c r="I128" s="96" t="str">
        <x:v>Complete</x:v>
      </x:c>
    </x:row>
    <x:row r="129" ht="15" hidden="0" customHeight="1">
      <x:c r="A129" s="91" t="str">
        <x:v>125</x:v>
      </x:c>
      <x:c r="B129" s="92" t="str">
        <x:v>Non-surgical</x:v>
      </x:c>
      <x:c r="C129" s="93" t="n">
        <x:v>74</x:v>
      </x:c>
      <x:c r="D129" s="93" t="n">
        <x:v>84</x:v>
      </x:c>
      <x:c r="E129" s="93" t="n">
        <x:v>100</x:v>
      </x:c>
      <x:c r="F129" s="93" t="n">
        <x:v>4697</x:v>
      </x:c>
      <x:c r="G129" s="94" t="n">
        <x:v>3187</x:v>
      </x:c>
      <x:c r="H129" s="95" t="n">
        <x:v>10</x:v>
      </x:c>
      <x:c r="I129" s="96" t="str">
        <x:v>Complete</x:v>
      </x:c>
    </x:row>
    <x:row r="130" ht="15" hidden="0" customHeight="1">
      <x:c r="A130" s="91" t="str">
        <x:v>126</x:v>
      </x:c>
      <x:c r="B130" s="92" t="str">
        <x:v>Surgical</x:v>
      </x:c>
      <x:c r="C130" s="93" t="n">
        <x:v>59</x:v>
      </x:c>
      <x:c r="D130" s="93" t="n">
        <x:v>59</x:v>
      </x:c>
      <x:c r="E130" s="93" t="n">
        <x:v>85</x:v>
      </x:c>
      <x:c r="F130" s="93" t="n">
        <x:v>5808</x:v>
      </x:c>
      <x:c r="G130" s="94" t="n">
        <x:v>4401</x:v>
      </x:c>
      <x:c r="H130" s="95" t="n">
        <x:v>0</x:v>
      </x:c>
      <x:c r="I130" s="96" t="str">
        <x:v>Complete</x:v>
      </x:c>
    </x:row>
    <x:row r="131" ht="15" hidden="0" customHeight="1">
      <x:c r="A131" s="91" t="str">
        <x:v>127</x:v>
      </x:c>
      <x:c r="B131" s="92" t="str">
        <x:v>Surgical</x:v>
      </x:c>
      <x:c r="C131" s="93" t="n">
        <x:v>90</x:v>
      </x:c>
      <x:c r="D131" s="93" t="n">
        <x:v>90</x:v>
      </x:c>
      <x:c r="E131" s="93" t="n">
        <x:v>78</x:v>
      </x:c>
      <x:c r="F131" s="93" t="n">
        <x:v>2742</x:v>
      </x:c>
      <x:c r="G131" s="94" t="n">
        <x:v>2748</x:v>
      </x:c>
      <x:c r="H131" s="95" t="n">
        <x:v>0</x:v>
      </x:c>
      <x:c r="I131" s="96" t="str">
        <x:v>Complete</x:v>
      </x:c>
    </x:row>
    <x:row r="132" ht="15" hidden="0" customHeight="1">
      <x:c r="A132" s="91" t="str">
        <x:v>128</x:v>
      </x:c>
      <x:c r="B132" s="92" t="str">
        <x:v>Non-surgical</x:v>
      </x:c>
      <x:c r="C132" s="93" t="n">
        <x:v>57</x:v>
      </x:c>
      <x:c r="D132" s="93" t="n">
        <x:v>68</x:v>
      </x:c>
      <x:c r="E132" s="93" t="n">
        <x:v>82</x:v>
      </x:c>
      <x:c r="F132" s="93" t="n">
        <x:v>20410</x:v>
      </x:c>
      <x:c r="G132" s="94" t="n">
        <x:v>5107</x:v>
      </x:c>
      <x:c r="H132" s="95" t="n">
        <x:v>11</x:v>
      </x:c>
      <x:c r="I132" s="96" t="str">
        <x:v>Complete</x:v>
      </x:c>
    </x:row>
    <x:row r="133" ht="15" hidden="0" customHeight="1">
      <x:c r="A133" s="91" t="str">
        <x:v>129</x:v>
      </x:c>
      <x:c r="B133" s="92" t="str">
        <x:v>Surgical</x:v>
      </x:c>
      <x:c r="C133" s="93" t="n">
        <x:v>61</x:v>
      </x:c>
      <x:c r="D133" s="93" t="n">
        <x:v>74</x:v>
      </x:c>
      <x:c r="E133" s="93" t="n">
        <x:v>74</x:v>
      </x:c>
      <x:c r="F133" s="93" t="n">
        <x:v>11300</x:v>
      </x:c>
      <x:c r="G133" s="94" t="n">
        <x:v>3186</x:v>
      </x:c>
      <x:c r="H133" s="95" t="n">
        <x:v>13</x:v>
      </x:c>
      <x:c r="I133" s="96" t="str">
        <x:v>Complete</x:v>
      </x:c>
    </x:row>
    <x:row r="134" ht="15" hidden="0" customHeight="1">
      <x:c r="A134" s="91" t="str">
        <x:v>130</x:v>
      </x:c>
      <x:c r="B134" s="92" t="str">
        <x:v>Non-surgical</x:v>
      </x:c>
      <x:c r="C134" s="93" t="n">
        <x:v>47</x:v>
      </x:c>
      <x:c r="D134" s="93" t="n">
        <x:v>79</x:v>
      </x:c>
      <x:c r="E134" s="93" t="n">
        <x:v>75</x:v>
      </x:c>
      <x:c r="F134" s="93" t="n">
        <x:v>9529</x:v>
      </x:c>
      <x:c r="G134" s="94" t="n">
        <x:v>2252</x:v>
      </x:c>
      <x:c r="H134" s="95" t="n">
        <x:v>32</x:v>
      </x:c>
      <x:c r="I134" s="96" t="str">
        <x:v>Complete</x:v>
      </x:c>
    </x:row>
    <x:row r="135" ht="15" hidden="0" customHeight="1">
      <x:c r="A135" s="91" t="str">
        <x:v>131</x:v>
      </x:c>
      <x:c r="B135" s="92" t="str">
        <x:v>Surgical</x:v>
      </x:c>
      <x:c r="C135" s="93" t="n">
        <x:v>84</x:v>
      </x:c>
      <x:c r="D135" s="93" t="n">
        <x:v>97</x:v>
      </x:c>
      <x:c r="E135" s="93" t="n">
        <x:v>97</x:v>
      </x:c>
      <x:c r="F135" s="93" t="n">
        <x:v>3787</x:v>
      </x:c>
      <x:c r="G135" s="94" t="n">
        <x:v>4246</x:v>
      </x:c>
      <x:c r="H135" s="95" t="n">
        <x:v>13</x:v>
      </x:c>
      <x:c r="I135" s="96" t="str">
        <x:v>Complete</x:v>
      </x:c>
    </x:row>
    <x:row r="136" ht="15" hidden="0" customHeight="1">
      <x:c r="A136" s="91" t="str">
        <x:v>132</x:v>
      </x:c>
      <x:c r="B136" s="92" t="str">
        <x:v>Surgical</x:v>
      </x:c>
      <x:c r="C136" s="93" t="n">
        <x:v>48</x:v>
      </x:c>
      <x:c r="D136" s="93" t="n">
        <x:v>79</x:v>
      </x:c>
      <x:c r="E136" s="93" t="n">
        <x:v>83</x:v>
      </x:c>
      <x:c r="F136" s="93" t="n">
        <x:v>5146</x:v>
      </x:c>
      <x:c r="G136" s="94" t="n">
        <x:v>2945</x:v>
      </x:c>
      <x:c r="H136" s="95" t="n">
        <x:v>31</x:v>
      </x:c>
      <x:c r="I136" s="96" t="str">
        <x:v>Complete</x:v>
      </x:c>
    </x:row>
    <x:row r="137" ht="15" hidden="0" customHeight="1">
      <x:c r="A137" s="91" t="str">
        <x:v>133</x:v>
      </x:c>
      <x:c r="B137" s="92" t="str">
        <x:v>Surgical</x:v>
      </x:c>
      <x:c r="C137" s="93" t="n">
        <x:v>71</x:v>
      </x:c>
      <x:c r="D137" s="93" t="n">
        <x:v>86</x:v>
      </x:c>
      <x:c r="E137" s="93" t="n">
        <x:v>83</x:v>
      </x:c>
      <x:c r="F137" s="93" t="n">
        <x:v>5109</x:v>
      </x:c>
      <x:c r="G137" s="94" t="n">
        <x:v>2952</x:v>
      </x:c>
      <x:c r="H137" s="95" t="n">
        <x:v>15</x:v>
      </x:c>
      <x:c r="I137" s="96" t="str">
        <x:v>Complete</x:v>
      </x:c>
    </x:row>
    <x:row r="138" ht="15" hidden="0" customHeight="1">
      <x:c r="A138" s="91" t="str">
        <x:v>134</x:v>
      </x:c>
      <x:c r="B138" s="92" t="str">
        <x:v>Non-surgical</x:v>
      </x:c>
      <x:c r="C138" s="93" t="n">
        <x:v>56</x:v>
      </x:c>
      <x:c r="D138" s="93" t="n">
        <x:v>75</x:v>
      </x:c>
      <x:c r="E138" s="93" t="n">
        <x:v>83</x:v>
      </x:c>
      <x:c r="F138" s="93" t="n">
        <x:v>9088</x:v>
      </x:c>
      <x:c r="G138" s="94" t="n">
        <x:v>7206</x:v>
      </x:c>
      <x:c r="H138" s="95" t="n">
        <x:v>19</x:v>
      </x:c>
      <x:c r="I138" s="96" t="str">
        <x:v>Complete</x:v>
      </x:c>
    </x:row>
    <x:row r="139" ht="15" hidden="0" customHeight="1">
      <x:c r="A139" s="91" t="str">
        <x:v>135</x:v>
      </x:c>
      <x:c r="B139" s="92" t="str">
        <x:v>Non-surgical</x:v>
      </x:c>
      <x:c r="C139" s="93" t="n">
        <x:v>71</x:v>
      </x:c>
      <x:c r="D139" s="93" t="n">
        <x:v>92</x:v>
      </x:c>
      <x:c r="E139" s="93" t="n">
        <x:v>86</x:v>
      </x:c>
      <x:c r="F139" s="93" t="n">
        <x:v>4235</x:v>
      </x:c>
      <x:c r="G139" s="94" t="n">
        <x:v>3815</x:v>
      </x:c>
      <x:c r="H139" s="95" t="n">
        <x:v>21</x:v>
      </x:c>
      <x:c r="I139" s="96" t="str">
        <x:v>Complete</x:v>
      </x:c>
    </x:row>
    <x:row r="140" ht="15" hidden="0" customHeight="1">
      <x:c r="A140" s="91" t="str">
        <x:v>136</x:v>
      </x:c>
      <x:c r="B140" s="92" t="str">
        <x:v>Non-surgical</x:v>
      </x:c>
      <x:c r="C140" s="93" t="n">
        <x:v>64</x:v>
      </x:c>
      <x:c r="D140" s="93" t="n">
        <x:v>62</x:v>
      </x:c>
      <x:c r="E140" s="93" t="n">
        <x:v>97</x:v>
      </x:c>
      <x:c r="F140" s="93" t="n">
        <x:v>7636</x:v>
      </x:c>
      <x:c r="G140" s="94" t="n">
        <x:v>4397</x:v>
      </x:c>
      <x:c r="H140" s="95" t="n">
        <x:v>-2</x:v>
      </x:c>
      <x:c r="I140" s="96" t="str">
        <x:v>Complete</x:v>
      </x:c>
    </x:row>
    <x:row r="141" ht="15" hidden="0" customHeight="1">
      <x:c r="A141" s="91" t="str">
        <x:v>137</x:v>
      </x:c>
      <x:c r="B141" s="92" t="str">
        <x:v>Non-surgical</x:v>
      </x:c>
      <x:c r="C141" s="93" t="n">
        <x:v>63</x:v>
      </x:c>
      <x:c r="D141" s="93" t="n">
        <x:v>80</x:v>
      </x:c>
      <x:c r="E141" s="93" t="n">
        <x:v>95</x:v>
      </x:c>
      <x:c r="F141" s="93" t="n">
        <x:v>7981</x:v>
      </x:c>
      <x:c r="G141" s="94" t="n">
        <x:v>3486</x:v>
      </x:c>
      <x:c r="H141" s="95" t="n">
        <x:v>17</x:v>
      </x:c>
      <x:c r="I141" s="96" t="str">
        <x:v>Complete</x:v>
      </x:c>
    </x:row>
    <x:row r="142" ht="15" hidden="0" customHeight="1">
      <x:c r="A142" s="91" t="str">
        <x:v>138</x:v>
      </x:c>
      <x:c r="B142" s="92" t="str">
        <x:v>Mixed</x:v>
      </x:c>
      <x:c r="C142" s="93" t="n">
        <x:v>64</x:v>
      </x:c>
      <x:c r="D142" s="93" t="n">
        <x:v>85</x:v>
      </x:c>
      <x:c r="E142" s="93" t="n">
        <x:v>79</x:v>
      </x:c>
      <x:c r="F142" s="93" t="n">
        <x:v>4381</x:v>
      </x:c>
      <x:c r="G142" s="94" t="n">
        <x:v>3487</x:v>
      </x:c>
      <x:c r="H142" s="95" t="n">
        <x:v>21</x:v>
      </x:c>
      <x:c r="I142" s="96" t="str">
        <x:v>Complete</x:v>
      </x:c>
    </x:row>
    <x:row r="143" ht="15" hidden="0" customHeight="1">
      <x:c r="A143" s="91" t="str">
        <x:v>139</x:v>
      </x:c>
      <x:c r="B143" s="92" t="str">
        <x:v>Non-surgical</x:v>
      </x:c>
      <x:c r="C143" s="93" t="n">
        <x:v>65</x:v>
      </x:c>
      <x:c r="D143" s="93" t="n">
        <x:v>69</x:v>
      </x:c>
      <x:c r="E143" s="93" t="n">
        <x:v>90</x:v>
      </x:c>
      <x:c r="F143" s="93" t="n">
        <x:v>4893</x:v>
      </x:c>
      <x:c r="G143" s="94" t="n">
        <x:v>12966</x:v>
      </x:c>
      <x:c r="H143" s="95" t="n">
        <x:v>4</x:v>
      </x:c>
      <x:c r="I143" s="96" t="str">
        <x:v>Complete</x:v>
      </x:c>
    </x:row>
    <x:row r="144" ht="15" hidden="0" customHeight="1">
      <x:c r="A144" s="91" t="str">
        <x:v>140</x:v>
      </x:c>
      <x:c r="B144" s="92" t="str">
        <x:v>Non-surgical</x:v>
      </x:c>
      <x:c r="C144" s="93" t="n">
        <x:v>45</x:v>
      </x:c>
      <x:c r="D144" s="93" t="n">
        <x:v>73</x:v>
      </x:c>
      <x:c r="E144" s="93" t="n">
        <x:v>86</x:v>
      </x:c>
      <x:c r="F144" s="93" t="n">
        <x:v>6723</x:v>
      </x:c>
      <x:c r="G144" s="94" t="n">
        <x:v>947</x:v>
      </x:c>
      <x:c r="H144" s="95" t="n">
        <x:v>28</x:v>
      </x:c>
      <x:c r="I144" s="96" t="str">
        <x:v>Complete</x:v>
      </x:c>
    </x:row>
    <x:row r="145" ht="15" hidden="0" customHeight="1">
      <x:c r="A145" s="91" t="str">
        <x:v>141</x:v>
      </x:c>
      <x:c r="B145" s="92" t="str">
        <x:v>Mixed</x:v>
      </x:c>
      <x:c r="C145" s="93" t="n">
        <x:v>62</x:v>
      </x:c>
      <x:c r="D145" s="93" t="n">
        <x:v>91</x:v>
      </x:c>
      <x:c r="E145" s="93" t="n">
        <x:v>87</x:v>
      </x:c>
      <x:c r="F145" s="93" t="n">
        <x:v>7907</x:v>
      </x:c>
      <x:c r="G145" s="94" t="n">
        <x:v>4835</x:v>
      </x:c>
      <x:c r="H145" s="95" t="n">
        <x:v>29</x:v>
      </x:c>
      <x:c r="I145" s="96" t="str">
        <x:v>Complete</x:v>
      </x:c>
    </x:row>
    <x:row r="146" ht="15" hidden="0" customHeight="1">
      <x:c r="A146" s="91" t="str">
        <x:v>142</x:v>
      </x:c>
      <x:c r="B146" s="92" t="str">
        <x:v>Surgical</x:v>
      </x:c>
      <x:c r="C146" s="93" t="n">
        <x:v>45</x:v>
      </x:c>
      <x:c r="D146" s="93" t="n">
        <x:v>81</x:v>
      </x:c>
      <x:c r="E146" s="93" t="n">
        <x:v>72</x:v>
      </x:c>
      <x:c r="F146" s="93" t="n">
        <x:v>5926</x:v>
      </x:c>
      <x:c r="G146" s="94" t="n">
        <x:v>1823</x:v>
      </x:c>
      <x:c r="H146" s="95" t="n">
        <x:v>36</x:v>
      </x:c>
      <x:c r="I146" s="96" t="str">
        <x:v>Complete</x:v>
      </x:c>
    </x:row>
    <x:row r="147" ht="15" hidden="0" customHeight="1">
      <x:c r="A147" s="91" t="str">
        <x:v>143</x:v>
      </x:c>
      <x:c r="B147" s="92" t="str">
        <x:v>Surgical</x:v>
      </x:c>
      <x:c r="C147" s="93" t="n">
        <x:v>72</x:v>
      </x:c>
      <x:c r="D147" s="93" t="n">
        <x:v>60</x:v>
      </x:c>
      <x:c r="E147" s="93" t="n">
        <x:v>82</x:v>
      </x:c>
      <x:c r="F147" s="93" t="n">
        <x:v>3242</x:v>
      </x:c>
      <x:c r="G147" s="94" t="n">
        <x:v>7202</x:v>
      </x:c>
      <x:c r="H147" s="95" t="n">
        <x:v>-12</x:v>
      </x:c>
      <x:c r="I147" s="96" t="str">
        <x:v>Complete</x:v>
      </x:c>
    </x:row>
    <x:row r="148" ht="15" hidden="0" customHeight="1">
      <x:c r="A148" s="91" t="str">
        <x:v>144</x:v>
      </x:c>
      <x:c r="B148" s="92" t="str">
        <x:v>Surgical</x:v>
      </x:c>
      <x:c r="C148" s="93" t="n">
        <x:v>71</x:v>
      </x:c>
      <x:c r="D148" s="93" t="n">
        <x:v>74</x:v>
      </x:c>
      <x:c r="E148" s="93" t="n">
        <x:v>85</x:v>
      </x:c>
      <x:c r="F148" s="93" t="n">
        <x:v>8889</x:v>
      </x:c>
      <x:c r="G148" s="94" t="n">
        <x:v>1201</x:v>
      </x:c>
      <x:c r="H148" s="95" t="n">
        <x:v>3</x:v>
      </x:c>
      <x:c r="I148" s="96" t="str">
        <x:v>Complete</x:v>
      </x:c>
    </x:row>
    <x:row r="149" ht="15" hidden="0" customHeight="1">
      <x:c r="A149" s="91" t="str">
        <x:v>145</x:v>
      </x:c>
      <x:c r="B149" s="92" t="str">
        <x:v>Surgical</x:v>
      </x:c>
      <x:c r="C149" s="93" t="n">
        <x:v>62</x:v>
      </x:c>
      <x:c r="D149" s="93" t="n">
        <x:v>84</x:v>
      </x:c>
      <x:c r="E149" s="93" t="n">
        <x:v>98</x:v>
      </x:c>
      <x:c r="F149" s="93" t="n">
        <x:v>13400</x:v>
      </x:c>
      <x:c r="G149" s="94" t="n">
        <x:v>4231</x:v>
      </x:c>
      <x:c r="H149" s="95" t="n">
        <x:v>22</x:v>
      </x:c>
      <x:c r="I149" s="96" t="str">
        <x:v>Complete</x:v>
      </x:c>
    </x:row>
    <x:row r="150" ht="15" hidden="0" customHeight="1">
      <x:c r="A150" s="91" t="str">
        <x:v>146</x:v>
      </x:c>
      <x:c r="B150" s="92" t="str">
        <x:v>Non-surgical</x:v>
      </x:c>
      <x:c r="C150" s="93" t="n">
        <x:v>56</x:v>
      </x:c>
      <x:c r="D150" s="93" t="n">
        <x:v>91</x:v>
      </x:c>
      <x:c r="E150" s="93" t="n">
        <x:v>91</x:v>
      </x:c>
      <x:c r="F150" s="93" t="n">
        <x:v>11402</x:v>
      </x:c>
      <x:c r="G150" s="94" t="n">
        <x:v>5262</x:v>
      </x:c>
      <x:c r="H150" s="95" t="n">
        <x:v>35</x:v>
      </x:c>
      <x:c r="I150" s="96" t="str">
        <x:v>Complete</x:v>
      </x:c>
    </x:row>
    <x:row r="151" ht="15" hidden="0" customHeight="1">
      <x:c r="A151" s="91" t="str">
        <x:v>147</x:v>
      </x:c>
      <x:c r="B151" s="92" t="str">
        <x:v>Non-surgical</x:v>
      </x:c>
      <x:c r="C151" s="93" t="n">
        <x:v>62</x:v>
      </x:c>
      <x:c r="D151" s="93" t="n">
        <x:v>88</x:v>
      </x:c>
      <x:c r="E151" s="93" t="n">
        <x:v>96</x:v>
      </x:c>
      <x:c r="F151" s="93" t="n">
        <x:v>6376</x:v>
      </x:c>
      <x:c r="G151" s="94" t="n">
        <x:v>3156</x:v>
      </x:c>
      <x:c r="H151" s="95" t="n">
        <x:v>26</x:v>
      </x:c>
      <x:c r="I151" s="96" t="str">
        <x:v>Complete</x:v>
      </x:c>
    </x:row>
    <x:row r="152" ht="15" hidden="0" customHeight="1">
      <x:c r="A152" s="91" t="str">
        <x:v>148</x:v>
      </x:c>
      <x:c r="B152" s="92" t="str">
        <x:v>Non-surgical</x:v>
      </x:c>
      <x:c r="C152" s="93" t="n">
        <x:v>68</x:v>
      </x:c>
      <x:c r="D152" s="93" t="n">
        <x:v>86</x:v>
      </x:c>
      <x:c r="E152" s="93" t="n">
        <x:v>97</x:v>
      </x:c>
      <x:c r="F152" s="93" t="n">
        <x:v>6636</x:v>
      </x:c>
      <x:c r="G152" s="94" t="n">
        <x:v>2776</x:v>
      </x:c>
      <x:c r="H152" s="95" t="n">
        <x:v>18</x:v>
      </x:c>
      <x:c r="I152" s="96" t="str">
        <x:v>Complete</x:v>
      </x:c>
    </x:row>
    <x:row r="153" ht="15" hidden="0" customHeight="1">
      <x:c r="A153" s="91" t="str">
        <x:v>149</x:v>
      </x:c>
      <x:c r="B153" s="92" t="str">
        <x:v>Non-surgical</x:v>
      </x:c>
      <x:c r="C153" s="93" t="n">
        <x:v>54</x:v>
      </x:c>
      <x:c r="D153" s="93" t="n">
        <x:v>82</x:v>
      </x:c>
      <x:c r="E153" s="93" t="n">
        <x:v>95</x:v>
      </x:c>
      <x:c r="F153" s="93" t="n">
        <x:v>5572</x:v>
      </x:c>
      <x:c r="G153" s="94" t="n">
        <x:v>4665</x:v>
      </x:c>
      <x:c r="H153" s="95" t="n">
        <x:v>28</x:v>
      </x:c>
      <x:c r="I153" s="96" t="str">
        <x:v>Complete</x:v>
      </x:c>
    </x:row>
    <x:row r="154" ht="15" hidden="0" customHeight="1">
      <x:c r="A154" s="91" t="str">
        <x:v>150</x:v>
      </x:c>
      <x:c r="B154" s="92" t="str">
        <x:v>Non-surgical</x:v>
      </x:c>
      <x:c r="C154" s="93" t="n">
        <x:v>32</x:v>
      </x:c>
      <x:c r="D154" s="93" t="n">
        <x:v>34</x:v>
      </x:c>
      <x:c r="E154" s="93" t="n">
        <x:v>64</x:v>
      </x:c>
      <x:c r="F154" s="93" t="n">
        <x:v>5581</x:v>
      </x:c>
      <x:c r="G154" s="94" t="n">
        <x:v>4892</x:v>
      </x:c>
      <x:c r="H154" s="95" t="n">
        <x:v>2</x:v>
      </x:c>
      <x:c r="I154" s="96" t="str">
        <x:v>Complete</x:v>
      </x:c>
    </x:row>
    <x:row r="155" ht="15" hidden="0" customHeight="1">
      <x:c r="A155" s="91" t="str">
        <x:v>151</x:v>
      </x:c>
      <x:c r="B155" s="92" t="str">
        <x:v>Mixed</x:v>
      </x:c>
      <x:c r="C155" s="93" t="n">
        <x:v>60</x:v>
      </x:c>
      <x:c r="D155" s="93" t="n">
        <x:v>87</x:v>
      </x:c>
      <x:c r="E155" s="93" t="n">
        <x:v>81</x:v>
      </x:c>
      <x:c r="F155" s="93" t="n">
        <x:v>10801</x:v>
      </x:c>
      <x:c r="G155" s="94" t="n">
        <x:v>2701</x:v>
      </x:c>
      <x:c r="H155" s="95" t="n">
        <x:v>27</x:v>
      </x:c>
      <x:c r="I155" s="96" t="str">
        <x:v>Complete</x:v>
      </x:c>
    </x:row>
    <x:row r="156" ht="15" hidden="0" customHeight="1">
      <x:c r="A156" s="91" t="str">
        <x:v>152</x:v>
      </x:c>
      <x:c r="B156" s="92" t="str">
        <x:v>Non-surgical</x:v>
      </x:c>
      <x:c r="C156" s="93" t="n">
        <x:v>68</x:v>
      </x:c>
      <x:c r="D156" s="93" t="n">
        <x:v>73</x:v>
      </x:c>
      <x:c r="E156" s="93" t="n">
        <x:v>65</x:v>
      </x:c>
      <x:c r="F156" s="93" t="n">
        <x:v>56178</x:v>
      </x:c>
      <x:c r="G156" s="94" t="n">
        <x:v>1969</x:v>
      </x:c>
      <x:c r="H156" s="95" t="n">
        <x:v>5</x:v>
      </x:c>
      <x:c r="I156" s="96" t="str">
        <x:v>Complete</x:v>
      </x:c>
    </x:row>
    <x:row r="157" ht="15" hidden="0" customHeight="1">
      <x:c r="A157" s="91" t="str">
        <x:v>153</x:v>
      </x:c>
      <x:c r="B157" s="92" t="str">
        <x:v>Non-surgical</x:v>
      </x:c>
      <x:c r="C157" s="93" t="n">
        <x:v>54</x:v>
      </x:c>
      <x:c r="D157" s="93" t="n">
        <x:v>68</x:v>
      </x:c>
      <x:c r="E157" s="93" t="n">
        <x:v>92</x:v>
      </x:c>
      <x:c r="F157" s="93" t="n">
        <x:v>18002</x:v>
      </x:c>
      <x:c r="G157" s="94" t="n">
        <x:v>12591</x:v>
      </x:c>
      <x:c r="H157" s="95" t="n">
        <x:v>14</x:v>
      </x:c>
      <x:c r="I157" s="96" t="str">
        <x:v>Complete</x:v>
      </x:c>
    </x:row>
    <x:row r="158" ht="15" hidden="0" customHeight="1">
      <x:c r="A158" s="91" t="str">
        <x:v>154</x:v>
      </x:c>
      <x:c r="B158" s="92" t="str">
        <x:v>Non-surgical</x:v>
      </x:c>
      <x:c r="C158" s="93" t="n">
        <x:v>68</x:v>
      </x:c>
      <x:c r="D158" s="93" t="n">
        <x:v>95</x:v>
      </x:c>
      <x:c r="E158" s="93" t="n">
        <x:v>84</x:v>
      </x:c>
      <x:c r="F158" s="93" t="n">
        <x:v>5884</x:v>
      </x:c>
      <x:c r="G158" s="94" t="n">
        <x:v>3193</x:v>
      </x:c>
      <x:c r="H158" s="95" t="n">
        <x:v>27</x:v>
      </x:c>
      <x:c r="I158" s="96" t="str">
        <x:v>Complete</x:v>
      </x:c>
    </x:row>
    <x:row r="159" ht="15" hidden="0" customHeight="1">
      <x:c r="A159" s="91" t="str">
        <x:v>155</x:v>
      </x:c>
      <x:c r="B159" s="92" t="str">
        <x:v>Non-surgical</x:v>
      </x:c>
      <x:c r="C159" s="93" t="n">
        <x:v>55</x:v>
      </x:c>
      <x:c r="D159" s="93" t="n">
        <x:v>72</x:v>
      </x:c>
      <x:c r="E159" s="93" t="n">
        <x:v>93</x:v>
      </x:c>
      <x:c r="F159" s="93" t="n">
        <x:v>7007</x:v>
      </x:c>
      <x:c r="G159" s="94" t="n">
        <x:v>3009</x:v>
      </x:c>
      <x:c r="H159" s="95" t="n">
        <x:v>17</x:v>
      </x:c>
      <x:c r="I159" s="96" t="str">
        <x:v>Complete</x:v>
      </x:c>
    </x:row>
    <x:row r="160" ht="15" hidden="0" customHeight="1">
      <x:c r="A160" s="91" t="str">
        <x:v>156</x:v>
      </x:c>
      <x:c r="B160" s="92" t="str">
        <x:v>Non-surgical</x:v>
      </x:c>
      <x:c r="C160" s="93" t="n">
        <x:v>53</x:v>
      </x:c>
      <x:c r="D160" s="93" t="n">
        <x:v>97</x:v>
      </x:c>
      <x:c r="E160" s="93" t="n">
        <x:v>95</x:v>
      </x:c>
      <x:c r="F160" s="93" t="n">
        <x:v>12002</x:v>
      </x:c>
      <x:c r="G160" s="94" t="n">
        <x:v>4428</x:v>
      </x:c>
      <x:c r="H160" s="95" t="n">
        <x:v>44</x:v>
      </x:c>
      <x:c r="I160" s="96" t="str">
        <x:v>Complete</x:v>
      </x:c>
    </x:row>
    <x:row r="161" ht="15" hidden="0" customHeight="1">
      <x:c r="A161" s="91" t="str">
        <x:v>157</x:v>
      </x:c>
      <x:c r="B161" s="92" t="str">
        <x:v>Surgical</x:v>
      </x:c>
      <x:c r="C161" s="93" t="n">
        <x:v>43</x:v>
      </x:c>
      <x:c r="D161" s="93" t="n">
        <x:v>45</x:v>
      </x:c>
      <x:c r="E161" s="93" t="n">
        <x:v>84</x:v>
      </x:c>
      <x:c r="F161" s="93" t="n">
        <x:v>16681</x:v>
      </x:c>
      <x:c r="G161" s="94" t="n">
        <x:v>5339</x:v>
      </x:c>
      <x:c r="H161" s="95" t="n">
        <x:v>2</x:v>
      </x:c>
      <x:c r="I161" s="96" t="str">
        <x:v>Complete</x:v>
      </x:c>
    </x:row>
    <x:row r="162" ht="15" hidden="0" customHeight="1">
      <x:c r="A162" s="91" t="str">
        <x:v>158</x:v>
      </x:c>
      <x:c r="B162" s="92" t="str">
        <x:v>Non-surgical</x:v>
      </x:c>
      <x:c r="C162" s="93" t="n">
        <x:v>56</x:v>
      </x:c>
      <x:c r="D162" s="93" t="n">
        <x:v>58</x:v>
      </x:c>
      <x:c r="E162" s="93" t="n">
        <x:v>99</x:v>
      </x:c>
      <x:c r="F162" s="93" t="n">
        <x:v>19274</x:v>
      </x:c>
      <x:c r="G162" s="94" t="n">
        <x:v>3162</x:v>
      </x:c>
      <x:c r="H162" s="95" t="n">
        <x:v>2</x:v>
      </x:c>
      <x:c r="I162" s="96" t="str">
        <x:v>Complete</x:v>
      </x:c>
    </x:row>
    <x:row r="163" ht="15" hidden="0" customHeight="1">
      <x:c r="A163" s="91" t="str">
        <x:v>159</x:v>
      </x:c>
      <x:c r="B163" s="92" t="str">
        <x:v>Surgical</x:v>
      </x:c>
      <x:c r="C163" s="93" t="n">
        <x:v>54</x:v>
      </x:c>
      <x:c r="D163" s="93" t="n">
        <x:v>86</x:v>
      </x:c>
      <x:c r="E163" s="93" t="n">
        <x:v>93</x:v>
      </x:c>
      <x:c r="F163" s="93" t="n">
        <x:v>14777</x:v>
      </x:c>
      <x:c r="G163" s="94" t="n">
        <x:v>7356</x:v>
      </x:c>
      <x:c r="H163" s="95" t="n">
        <x:v>32</x:v>
      </x:c>
      <x:c r="I163" s="96" t="str">
        <x:v>Complete</x:v>
      </x:c>
    </x:row>
    <x:row r="164" ht="15" hidden="0" customHeight="1">
      <x:c r="A164" s="91" t="str">
        <x:v>160</x:v>
      </x:c>
      <x:c r="B164" s="92" t="str">
        <x:v>Non-surgical</x:v>
      </x:c>
      <x:c r="C164" s="93" t="n">
        <x:v>77</x:v>
      </x:c>
      <x:c r="D164" s="93" t="n">
        <x:v>90</x:v>
      </x:c>
      <x:c r="E164" s="93" t="n">
        <x:v>95</x:v>
      </x:c>
      <x:c r="F164" s="93" t="n">
        <x:v>5359</x:v>
      </x:c>
      <x:c r="G164" s="94" t="n">
        <x:v>2524</x:v>
      </x:c>
      <x:c r="H164" s="95" t="n">
        <x:v>13</x:v>
      </x:c>
      <x:c r="I164" s="96" t="str">
        <x:v>Complete</x:v>
      </x:c>
    </x:row>
    <x:row r="165" ht="15" hidden="0" customHeight="1">
      <x:c r="A165" s="91" t="str">
        <x:v>161</x:v>
      </x:c>
      <x:c r="B165" s="92" t="str">
        <x:v>Non-surgical</x:v>
      </x:c>
      <x:c r="C165" s="93" t="n">
        <x:v>76</x:v>
      </x:c>
      <x:c r="D165" s="93" t="n">
        <x:v>71</x:v>
      </x:c>
      <x:c r="E165" s="93" t="n">
        <x:v>100</x:v>
      </x:c>
      <x:c r="F165" s="93" t="n">
        <x:v>3242</x:v>
      </x:c>
      <x:c r="G165" s="94" t="n">
        <x:v>2558</x:v>
      </x:c>
      <x:c r="H165" s="95" t="n">
        <x:v>-5</x:v>
      </x:c>
      <x:c r="I165" s="96" t="str">
        <x:v>Complete</x:v>
      </x:c>
    </x:row>
    <x:row r="166" ht="15" hidden="0" customHeight="1">
      <x:c r="A166" s="91" t="str">
        <x:v>162</x:v>
      </x:c>
      <x:c r="B166" s="92" t="str">
        <x:v>Surgical</x:v>
      </x:c>
      <x:c r="C166" s="93" t="n">
        <x:v>61</x:v>
      </x:c>
      <x:c r="D166" s="93" t="n">
        <x:v>74</x:v>
      </x:c>
      <x:c r="E166" s="93" t="n">
        <x:v>79</x:v>
      </x:c>
      <x:c r="F166" s="93" t="n">
        <x:v>7951</x:v>
      </x:c>
      <x:c r="G166" s="94" t="n">
        <x:v>5251</x:v>
      </x:c>
      <x:c r="H166" s="95" t="n">
        <x:v>13</x:v>
      </x:c>
      <x:c r="I166" s="96" t="str">
        <x:v>Complete</x:v>
      </x:c>
    </x:row>
    <x:row r="167" ht="15" hidden="0" customHeight="1">
      <x:c r="A167" s="91" t="str">
        <x:v>163</x:v>
      </x:c>
      <x:c r="B167" s="92" t="str">
        <x:v>Non-surgical</x:v>
      </x:c>
      <x:c r="C167" s="93" t="n">
        <x:v>65</x:v>
      </x:c>
      <x:c r="D167" s="93" t="n">
        <x:v>96</x:v>
      </x:c>
      <x:c r="E167" s="93" t="n">
        <x:v>87</x:v>
      </x:c>
      <x:c r="F167" s="93" t="n">
        <x:v>5881</x:v>
      </x:c>
      <x:c r="G167" s="94" t="n">
        <x:v>3647</x:v>
      </x:c>
      <x:c r="H167" s="95" t="n">
        <x:v>31</x:v>
      </x:c>
      <x:c r="I167" s="96" t="str">
        <x:v>Complete</x:v>
      </x:c>
    </x:row>
    <x:row r="168" ht="15" hidden="0" customHeight="1">
      <x:c r="A168" s="91" t="str">
        <x:v>164</x:v>
      </x:c>
      <x:c r="B168" s="92" t="str">
        <x:v>Non-surgical</x:v>
      </x:c>
      <x:c r="C168" s="93" t="n">
        <x:v>57</x:v>
      </x:c>
      <x:c r="D168" s="93" t="n">
        <x:v>81</x:v>
      </x:c>
      <x:c r="E168" s="93" t="n">
        <x:v>90</x:v>
      </x:c>
      <x:c r="F168" s="93" t="n">
        <x:v>11167</x:v>
      </x:c>
      <x:c r="G168" s="94" t="n">
        <x:v>4616</x:v>
      </x:c>
      <x:c r="H168" s="95" t="n">
        <x:v>24</x:v>
      </x:c>
      <x:c r="I168" s="96" t="str">
        <x:v>Complete</x:v>
      </x:c>
    </x:row>
    <x:row r="169" ht="15" hidden="0" customHeight="1">
      <x:c r="A169" s="91" t="str">
        <x:v>165</x:v>
      </x:c>
      <x:c r="B169" s="92" t="str">
        <x:v>Non-surgical</x:v>
      </x:c>
      <x:c r="C169" s="93" t="n">
        <x:v>58</x:v>
      </x:c>
      <x:c r="D169" s="93" t="n">
        <x:v>68</x:v>
      </x:c>
      <x:c r="E169" s="93" t="n">
        <x:v>93</x:v>
      </x:c>
      <x:c r="F169" s="93" t="n">
        <x:v>6633</x:v>
      </x:c>
      <x:c r="G169" s="94" t="n">
        <x:v>5788</x:v>
      </x:c>
      <x:c r="H169" s="95" t="n">
        <x:v>10</x:v>
      </x:c>
      <x:c r="I169" s="96" t="str">
        <x:v>Complete</x:v>
      </x:c>
    </x:row>
    <x:row r="170" ht="15" hidden="0" customHeight="1">
      <x:c r="A170" s="91" t="str">
        <x:v>166</x:v>
      </x:c>
      <x:c r="B170" s="92" t="str">
        <x:v>Non-surgical</x:v>
      </x:c>
      <x:c r="C170" s="93" t="n">
        <x:v>60</x:v>
      </x:c>
      <x:c r="D170" s="93" t="n">
        <x:v>65</x:v>
      </x:c>
      <x:c r="E170" s="93" t="n">
        <x:v>93</x:v>
      </x:c>
      <x:c r="F170" s="93" t="n">
        <x:v>28354</x:v>
      </x:c>
      <x:c r="G170" s="94" t="n">
        <x:v>3306</x:v>
      </x:c>
      <x:c r="H170" s="95" t="n">
        <x:v>5</x:v>
      </x:c>
      <x:c r="I170" s="96" t="str">
        <x:v>Complete</x:v>
      </x:c>
    </x:row>
    <x:row r="171" ht="15" hidden="0" customHeight="1">
      <x:c r="A171" s="91" t="str">
        <x:v>167</x:v>
      </x:c>
      <x:c r="B171" s="92" t="str">
        <x:v>Non-surgical</x:v>
      </x:c>
      <x:c r="C171" s="93" t="n">
        <x:v>59</x:v>
      </x:c>
      <x:c r="D171" s="93" t="n">
        <x:v>79</x:v>
      </x:c>
      <x:c r="E171" s="93" t="n">
        <x:v>81</x:v>
      </x:c>
      <x:c r="F171" s="93" t="n">
        <x:v>11476</x:v>
      </x:c>
      <x:c r="G171" s="94" t="n">
        <x:v>3308</x:v>
      </x:c>
      <x:c r="H171" s="95" t="n">
        <x:v>20</x:v>
      </x:c>
      <x:c r="I171" s="96" t="str">
        <x:v>Complete</x:v>
      </x:c>
    </x:row>
    <x:row r="172" ht="15" hidden="0" customHeight="1">
      <x:c r="A172" s="91" t="str">
        <x:v>168</x:v>
      </x:c>
      <x:c r="B172" s="92" t="str">
        <x:v>Non-surgical</x:v>
      </x:c>
      <x:c r="C172" s="93" t="n">
        <x:v>59</x:v>
      </x:c>
      <x:c r="D172" s="93" t="n">
        <x:v>76</x:v>
      </x:c>
      <x:c r="E172" s="93" t="n">
        <x:v>91</x:v>
      </x:c>
      <x:c r="F172" s="93" t="n">
        <x:v>9002</x:v>
      </x:c>
      <x:c r="G172" s="94" t="n">
        <x:v>3181</x:v>
      </x:c>
      <x:c r="H172" s="95" t="n">
        <x:v>17</x:v>
      </x:c>
      <x:c r="I172" s="96" t="str">
        <x:v>Complete</x:v>
      </x:c>
    </x:row>
    <x:row r="173" ht="15" hidden="0" customHeight="1">
      <x:c r="A173" s="91" t="str">
        <x:v>169</x:v>
      </x:c>
      <x:c r="B173" s="92" t="str">
        <x:v>Non-surgical</x:v>
      </x:c>
      <x:c r="C173" s="93" t="n">
        <x:v>25</x:v>
      </x:c>
      <x:c r="D173" s="93" t="n">
        <x:v>51</x:v>
      </x:c>
      <x:c r="E173" s="93" t="n">
        <x:v>99</x:v>
      </x:c>
      <x:c r="F173" s="93" t="n">
        <x:v>18016</x:v>
      </x:c>
      <x:c r="G173" s="94" t="n">
        <x:v>20538</x:v>
      </x:c>
      <x:c r="H173" s="95" t="n">
        <x:v>26</x:v>
      </x:c>
      <x:c r="I173" s="96" t="str">
        <x:v>Complete</x:v>
      </x:c>
    </x:row>
    <x:row r="174" ht="15" hidden="0" customHeight="1">
      <x:c r="A174" s="91" t="str">
        <x:v>170</x:v>
      </x:c>
      <x:c r="B174" s="92" t="str">
        <x:v>Non-surgical</x:v>
      </x:c>
      <x:c r="C174" s="93" t="n">
        <x:v>42</x:v>
      </x:c>
      <x:c r="D174" s="93" t="n">
        <x:v>86</x:v>
      </x:c>
      <x:c r="E174" s="93" t="n">
        <x:v>97</x:v>
      </x:c>
      <x:c r="F174" s="93" t="n">
        <x:v>4577</x:v>
      </x:c>
      <x:c r="G174" s="94" t="n">
        <x:v>3453</x:v>
      </x:c>
      <x:c r="H174" s="95" t="n">
        <x:v>44</x:v>
      </x:c>
      <x:c r="I174" s="96" t="str">
        <x:v>Complete</x:v>
      </x:c>
    </x:row>
    <x:row r="175" ht="15" hidden="0" customHeight="1">
      <x:c r="A175" s="91" t="str">
        <x:v>171</x:v>
      </x:c>
      <x:c r="B175" s="92" t="str">
        <x:v>Non-surgical</x:v>
      </x:c>
      <x:c r="C175" s="93" t="n">
        <x:v>37</x:v>
      </x:c>
      <x:c r="D175" s="93" t="n">
        <x:v>65</x:v>
      </x:c>
      <x:c r="E175" s="93" t="n">
        <x:v>73</x:v>
      </x:c>
      <x:c r="F175" s="93" t="n">
        <x:v>21195</x:v>
      </x:c>
      <x:c r="G175" s="94" t="n">
        <x:v>3926</x:v>
      </x:c>
      <x:c r="H175" s="95" t="n">
        <x:v>28</x:v>
      </x:c>
      <x:c r="I175" s="96" t="str">
        <x:v>Complete</x:v>
      </x:c>
    </x:row>
    <x:row r="176" ht="15" hidden="0" customHeight="1">
      <x:c r="A176" s="91" t="str">
        <x:v>172</x:v>
      </x:c>
      <x:c r="B176" s="92" t="str">
        <x:v>Non-surgical</x:v>
      </x:c>
      <x:c r="C176" s="93" t="n">
        <x:v>58</x:v>
      </x:c>
      <x:c r="D176" s="93" t="n">
        <x:v>92</x:v>
      </x:c>
      <x:c r="E176" s="93" t="n">
        <x:v>92</x:v>
      </x:c>
      <x:c r="F176" s="93" t="n">
        <x:v>24033</x:v>
      </x:c>
      <x:c r="G176" s="94" t="n">
        <x:v>4409</x:v>
      </x:c>
      <x:c r="H176" s="95" t="n">
        <x:v>34</x:v>
      </x:c>
      <x:c r="I176" s="96" t="str">
        <x:v>Complete</x:v>
      </x:c>
    </x:row>
    <x:row r="177" ht="15" hidden="0" customHeight="1">
      <x:c r="A177" s="91" t="str">
        <x:v>173</x:v>
      </x:c>
      <x:c r="B177" s="92" t="str">
        <x:v>Surgical</x:v>
      </x:c>
      <x:c r="C177" s="93" t="n">
        <x:v>67</x:v>
      </x:c>
      <x:c r="D177" s="93" t="n">
        <x:v>73</x:v>
      </x:c>
      <x:c r="E177" s="93" t="n">
        <x:v>91</x:v>
      </x:c>
      <x:c r="F177" s="93" t="n">
        <x:v>4501</x:v>
      </x:c>
      <x:c r="G177" s="94" t="n">
        <x:v>3314</x:v>
      </x:c>
      <x:c r="H177" s="95" t="n">
        <x:v>6</x:v>
      </x:c>
      <x:c r="I177" s="96" t="str">
        <x:v>Complete</x:v>
      </x:c>
    </x:row>
    <x:row r="178" ht="15" hidden="0" customHeight="1">
      <x:c r="A178" s="91" t="str">
        <x:v>174</x:v>
      </x:c>
      <x:c r="B178" s="92" t="str">
        <x:v>Non-surgical</x:v>
      </x:c>
      <x:c r="C178" s="93" t="n">
        <x:v>69</x:v>
      </x:c>
      <x:c r="D178" s="93" t="n">
        <x:v>78</x:v>
      </x:c>
      <x:c r="E178" s="93" t="n">
        <x:v>96</x:v>
      </x:c>
      <x:c r="F178" s="93" t="n">
        <x:v>6554</x:v>
      </x:c>
      <x:c r="G178" s="94" t="n">
        <x:v>3008</x:v>
      </x:c>
      <x:c r="H178" s="95" t="n">
        <x:v>9</x:v>
      </x:c>
      <x:c r="I178" s="96" t="str">
        <x:v>Complete</x:v>
      </x:c>
    </x:row>
    <x:row r="179" ht="15" hidden="0" customHeight="1">
      <x:c r="A179" s="91" t="str">
        <x:v>175</x:v>
      </x:c>
      <x:c r="B179" s="92" t="str">
        <x:v>Non-surgical</x:v>
      </x:c>
      <x:c r="C179" s="93" t="n">
        <x:v>52</x:v>
      </x:c>
      <x:c r="D179" s="93" t="n">
        <x:v>62</x:v>
      </x:c>
      <x:c r="E179" s="93" t="n">
        <x:v>84</x:v>
      </x:c>
      <x:c r="F179" s="93" t="n">
        <x:v>9557</x:v>
      </x:c>
      <x:c r="G179" s="94" t="n">
        <x:v>6672</x:v>
      </x:c>
      <x:c r="H179" s="95" t="n">
        <x:v>10</x:v>
      </x:c>
      <x:c r="I179" s="96" t="str">
        <x:v>Complete</x:v>
      </x:c>
    </x:row>
    <x:row r="180" ht="15" hidden="0" customHeight="1">
      <x:c r="A180" s="91" t="str">
        <x:v>176</x:v>
      </x:c>
      <x:c r="B180" s="92" t="str">
        <x:v>Non-surgical</x:v>
      </x:c>
      <x:c r="C180" s="93" t="n">
        <x:v>51</x:v>
      </x:c>
      <x:c r="D180" s="93" t="n">
        <x:v>78</x:v>
      </x:c>
      <x:c r="E180" s="93" t="n">
        <x:v>84</x:v>
      </x:c>
      <x:c r="F180" s="93" t="n">
        <x:v>15514</x:v>
      </x:c>
      <x:c r="G180" s="94" t="n">
        <x:v>9951</x:v>
      </x:c>
      <x:c r="H180" s="95" t="n">
        <x:v>27</x:v>
      </x:c>
      <x:c r="I180" s="96" t="str">
        <x:v>Complete</x:v>
      </x:c>
    </x:row>
    <x:row r="181" ht="15" hidden="0" customHeight="1">
      <x:c r="A181" s="91" t="str">
        <x:v>177</x:v>
      </x:c>
      <x:c r="B181" s="92" t="str">
        <x:v>Non-surgical</x:v>
      </x:c>
      <x:c r="C181" s="93" t="n">
        <x:v>96</x:v>
      </x:c>
      <x:c r="D181" s="93" t="n">
        <x:v>100</x:v>
      </x:c>
      <x:c r="E181" s="93" t="n">
        <x:v>98</x:v>
      </x:c>
      <x:c r="F181" s="93" t="n">
        <x:v>2701</x:v>
      </x:c>
      <x:c r="G181" s="94" t="n">
        <x:v>901</x:v>
      </x:c>
      <x:c r="H181" s="95" t="n">
        <x:v>4</x:v>
      </x:c>
      <x:c r="I181" s="96" t="str">
        <x:v>Complete</x:v>
      </x:c>
    </x:row>
    <x:row r="182" ht="15" hidden="0" customHeight="1">
      <x:c r="A182" s="91" t="str">
        <x:v>178</x:v>
      </x:c>
      <x:c r="B182" s="92" t="str">
        <x:v>Non-surgical</x:v>
      </x:c>
      <x:c r="C182" s="93" t="n">
        <x:v>61</x:v>
      </x:c>
      <x:c r="D182" s="93" t="n">
        <x:v>88</x:v>
      </x:c>
      <x:c r="E182" s="93" t="n">
        <x:v>89</x:v>
      </x:c>
      <x:c r="F182" s="93" t="n">
        <x:v>6631</x:v>
      </x:c>
      <x:c r="G182" s="94" t="n">
        <x:v>4294</x:v>
      </x:c>
      <x:c r="H182" s="95" t="n">
        <x:v>27</x:v>
      </x:c>
      <x:c r="I182" s="96" t="str">
        <x:v>Complete</x:v>
      </x:c>
    </x:row>
    <x:row r="183" ht="15" hidden="0" customHeight="1">
      <x:c r="A183" s="91" t="str">
        <x:v>179</x:v>
      </x:c>
      <x:c r="B183" s="92" t="str">
        <x:v>Non-surgical</x:v>
      </x:c>
      <x:c r="C183" s="93" t="n">
        <x:v>89</x:v>
      </x:c>
      <x:c r="D183" s="93" t="n">
        <x:v>97</x:v>
      </x:c>
      <x:c r="E183" s="93" t="n">
        <x:v>88</x:v>
      </x:c>
      <x:c r="F183" s="93" t="n">
        <x:v>2894</x:v>
      </x:c>
      <x:c r="G183" s="94" t="n">
        <x:v>2773</x:v>
      </x:c>
      <x:c r="H183" s="95" t="n">
        <x:v>8</x:v>
      </x:c>
      <x:c r="I183" s="96" t="str">
        <x:v>Complete</x:v>
      </x:c>
    </x:row>
    <x:row r="184" ht="15" hidden="0" customHeight="1">
      <x:c r="A184" s="91" t="str">
        <x:v>180</x:v>
      </x:c>
      <x:c r="B184" s="92" t="str">
        <x:v>Non-surgical</x:v>
      </x:c>
      <x:c r="C184" s="93" t="n">
        <x:v>58</x:v>
      </x:c>
      <x:c r="D184" s="93" t="n">
        <x:v>75</x:v>
      </x:c>
      <x:c r="E184" s="93" t="n">
        <x:v>75</x:v>
      </x:c>
      <x:c r="F184" s="93" t="n">
        <x:v>7071</x:v>
      </x:c>
      <x:c r="G184" s="94" t="n">
        <x:v>2855</x:v>
      </x:c>
      <x:c r="H184" s="95" t="n">
        <x:v>17</x:v>
      </x:c>
      <x:c r="I184" s="96" t="str">
        <x:v>Complete</x:v>
      </x:c>
    </x:row>
    <x:row r="185" ht="15" hidden="0" customHeight="1">
      <x:c r="A185" s="91" t="str">
        <x:v>181</x:v>
      </x:c>
      <x:c r="B185" s="92" t="str">
        <x:v>Non-surgical</x:v>
      </x:c>
      <x:c r="C185" s="93" t="n">
        <x:v>62</x:v>
      </x:c>
      <x:c r="D185" s="93" t="n">
        <x:v>70</x:v>
      </x:c>
      <x:c r="E185" s="93" t="n">
        <x:v>75</x:v>
      </x:c>
      <x:c r="F185" s="93" t="n">
        <x:v>15535</x:v>
      </x:c>
      <x:c r="G185" s="94" t="n">
        <x:v>3035</x:v>
      </x:c>
      <x:c r="H185" s="95" t="n">
        <x:v>8</x:v>
      </x:c>
      <x:c r="I185" s="96" t="str">
        <x:v>Complete</x:v>
      </x:c>
    </x:row>
    <x:row r="186" ht="15" hidden="0" customHeight="1">
      <x:c r="A186" s="91" t="str">
        <x:v>182</x:v>
      </x:c>
      <x:c r="B186" s="92" t="str">
        <x:v>Non-surgical</x:v>
      </x:c>
      <x:c r="C186" s="93" t="n">
        <x:v>28</x:v>
      </x:c>
      <x:c r="D186" s="93" t="n">
        <x:v>58</x:v>
      </x:c>
      <x:c r="E186" s="93" t="n">
        <x:v>75</x:v>
      </x:c>
      <x:c r="F186" s="93" t="n">
        <x:v>20132</x:v>
      </x:c>
      <x:c r="G186" s="94" t="n">
        <x:v>4744</x:v>
      </x:c>
      <x:c r="H186" s="95" t="n">
        <x:v>30</x:v>
      </x:c>
      <x:c r="I186" s="96" t="str">
        <x:v>Complete</x:v>
      </x:c>
    </x:row>
    <x:row r="187" ht="15" hidden="0" customHeight="1">
      <x:c r="A187" s="91" t="str">
        <x:v>183</x:v>
      </x:c>
      <x:c r="B187" s="92" t="str">
        <x:v>Surgical</x:v>
      </x:c>
      <x:c r="C187" s="93" t="n">
        <x:v>34</x:v>
      </x:c>
      <x:c r="D187" s="93" t="n">
        <x:v>74</x:v>
      </x:c>
      <x:c r="E187" s="93" t="n">
        <x:v>89</x:v>
      </x:c>
      <x:c r="F187" s="93" t="n">
        <x:v>15351</x:v>
      </x:c>
      <x:c r="G187" s="94" t="n">
        <x:v>3456</x:v>
      </x:c>
      <x:c r="H187" s="95" t="n">
        <x:v>40</x:v>
      </x:c>
      <x:c r="I187" s="96" t="str">
        <x:v>Complete</x:v>
      </x:c>
    </x:row>
    <x:row r="188" ht="15" hidden="0" customHeight="1">
      <x:c r="A188" s="91" t="str">
        <x:v>184</x:v>
      </x:c>
      <x:c r="B188" s="92" t="str">
        <x:v>Mixed</x:v>
      </x:c>
      <x:c r="C188" s="93" t="n">
        <x:v>65</x:v>
      </x:c>
      <x:c r="D188" s="93" t="n">
        <x:v>95</x:v>
      </x:c>
      <x:c r="E188" s="93" t="n">
        <x:v>80</x:v>
      </x:c>
      <x:c r="F188" s="93" t="n">
        <x:v>10578</x:v>
      </x:c>
      <x:c r="G188" s="94" t="n">
        <x:v>2559</x:v>
      </x:c>
      <x:c r="H188" s="95" t="n">
        <x:v>30</x:v>
      </x:c>
      <x:c r="I188" s="96" t="str">
        <x:v>Complete</x:v>
      </x:c>
    </x:row>
    <x:row r="189" ht="15" hidden="0" customHeight="1">
      <x:c r="A189" s="91" t="str">
        <x:v>185</x:v>
      </x:c>
      <x:c r="B189" s="92" t="str">
        <x:v>Non-surgical</x:v>
      </x:c>
      <x:c r="C189" s="93" t="n">
        <x:v>58</x:v>
      </x:c>
      <x:c r="D189" s="93" t="n">
        <x:v>70</x:v>
      </x:c>
      <x:c r="E189" s="93" t="n">
        <x:v>90</x:v>
      </x:c>
      <x:c r="F189" s="93" t="n">
        <x:v>3493</x:v>
      </x:c>
      <x:c r="G189" s="94" t="n">
        <x:v>3191</x:v>
      </x:c>
      <x:c r="H189" s="95" t="n">
        <x:v>12</x:v>
      </x:c>
      <x:c r="I189" s="96" t="str">
        <x:v>Complete</x:v>
      </x:c>
    </x:row>
    <x:row r="190" ht="15" hidden="0" customHeight="1">
      <x:c r="A190" s="91" t="str">
        <x:v>186</x:v>
      </x:c>
      <x:c r="B190" s="92" t="str">
        <x:v>Non-surgical</x:v>
      </x:c>
      <x:c r="C190" s="93" t="n">
        <x:v>31</x:v>
      </x:c>
      <x:c r="D190" s="93" t="n">
        <x:v>76</x:v>
      </x:c>
      <x:c r="E190" s="93" t="n">
        <x:v>91</x:v>
      </x:c>
      <x:c r="F190" s="93" t="n">
        <x:v>14516</x:v>
      </x:c>
      <x:c r="G190" s="94" t="n">
        <x:v>6906</x:v>
      </x:c>
      <x:c r="H190" s="95" t="n">
        <x:v>45</x:v>
      </x:c>
      <x:c r="I190" s="96" t="str">
        <x:v>Complete</x:v>
      </x:c>
    </x:row>
    <x:row r="191" ht="15" hidden="0" customHeight="1">
      <x:c r="A191" s="91" t="str">
        <x:v>187</x:v>
      </x:c>
      <x:c r="B191" s="92" t="str">
        <x:v>Non-surgical</x:v>
      </x:c>
      <x:c r="C191" s="93" t="n">
        <x:v>96</x:v>
      </x:c>
      <x:c r="D191" s="93" t="n">
        <x:v>97</x:v>
      </x:c>
      <x:c r="E191" s="93" t="n">
        <x:v>92</x:v>
      </x:c>
      <x:c r="F191" s="93" t="n">
        <x:v>2554</x:v>
      </x:c>
      <x:c r="G191" s="94" t="n">
        <x:v>1059</x:v>
      </x:c>
      <x:c r="H191" s="95" t="n">
        <x:v>1</x:v>
      </x:c>
      <x:c r="I191" s="96" t="str">
        <x:v>Complete</x:v>
      </x:c>
    </x:row>
    <x:row r="192" ht="15" hidden="0" customHeight="1">
      <x:c r="A192" s="91" t="str">
        <x:v>188</x:v>
      </x:c>
      <x:c r="B192" s="92" t="str">
        <x:v>Non-surgical</x:v>
      </x:c>
      <x:c r="C192" s="93" t="n">
        <x:v>37</x:v>
      </x:c>
      <x:c r="D192" s="93" t="n">
        <x:v>72</x:v>
      </x:c>
      <x:c r="E192" s="93" t="n">
        <x:v>87</x:v>
      </x:c>
      <x:c r="F192" s="93" t="n">
        <x:v>15565</x:v>
      </x:c>
      <x:c r="G192" s="94" t="n">
        <x:v>2582</x:v>
      </x:c>
      <x:c r="H192" s="95" t="n">
        <x:v>35</x:v>
      </x:c>
      <x:c r="I192" s="96" t="str">
        <x:v>Complete</x:v>
      </x:c>
    </x:row>
    <x:row r="193" ht="15" hidden="0" customHeight="1">
      <x:c r="A193" s="91" t="str">
        <x:v>189</x:v>
      </x:c>
      <x:c r="B193" s="92" t="str">
        <x:v>Non-surgical</x:v>
      </x:c>
      <x:c r="C193" s="93" t="n">
        <x:v>54</x:v>
      </x:c>
      <x:c r="D193" s="93" t="n">
        <x:v>90</x:v>
      </x:c>
      <x:c r="E193" s="93" t="n">
        <x:v>95</x:v>
      </x:c>
      <x:c r="F193" s="93" t="n">
        <x:v>7907</x:v>
      </x:c>
      <x:c r="G193" s="94" t="n">
        <x:v>3782</x:v>
      </x:c>
      <x:c r="H193" s="95" t="n">
        <x:v>36</x:v>
      </x:c>
      <x:c r="I193" s="96" t="str">
        <x:v>Complete</x:v>
      </x:c>
    </x:row>
    <x:row r="194" ht="15" hidden="0" customHeight="1">
      <x:c r="A194" s="91" t="str">
        <x:v>190</x:v>
      </x:c>
      <x:c r="B194" s="92" t="str">
        <x:v>Surgical</x:v>
      </x:c>
      <x:c r="C194" s="93" t="n">
        <x:v>32</x:v>
      </x:c>
      <x:c r="D194" s="93" t="n">
        <x:v>55</x:v>
      </x:c>
      <x:c r="E194" s="93" t="n">
        <x:v>84</x:v>
      </x:c>
      <x:c r="F194" s="93" t="n">
        <x:v>15800</x:v>
      </x:c>
      <x:c r="G194" s="94" t="n">
        <x:v>10086</x:v>
      </x:c>
      <x:c r="H194" s="95" t="n">
        <x:v>23</x:v>
      </x:c>
      <x:c r="I194" s="96" t="str">
        <x:v>Complete</x:v>
      </x:c>
    </x:row>
    <x:row r="195" ht="15" hidden="0" customHeight="1">
      <x:c r="A195" s="91" t="str">
        <x:v>191</x:v>
      </x:c>
      <x:c r="B195" s="92" t="str">
        <x:v>Non-surgical</x:v>
      </x:c>
      <x:c r="C195" s="93" t="n">
        <x:v>26</x:v>
      </x:c>
      <x:c r="D195" s="93" t="n">
        <x:v>57</x:v>
      </x:c>
      <x:c r="E195" s="93" t="n">
        <x:v>83</x:v>
      </x:c>
      <x:c r="F195" s="93" t="n">
        <x:v>8288</x:v>
      </x:c>
      <x:c r="G195" s="94" t="n">
        <x:v>4756</x:v>
      </x:c>
      <x:c r="H195" s="95" t="n">
        <x:v>31</x:v>
      </x:c>
      <x:c r="I195" s="96" t="str">
        <x:v>Complete</x:v>
      </x:c>
    </x:row>
    <x:row r="196" ht="15" hidden="0" customHeight="1">
      <x:c r="A196" s="91" t="str">
        <x:v>192</x:v>
      </x:c>
      <x:c r="B196" s="92" t="str">
        <x:v>Surgical</x:v>
      </x:c>
      <x:c r="C196" s="93" t="n">
        <x:v>56</x:v>
      </x:c>
      <x:c r="D196" s="93" t="n">
        <x:v>76</x:v>
      </x:c>
      <x:c r="E196" s="93" t="n">
        <x:v>86</x:v>
      </x:c>
      <x:c r="F196" s="93" t="n">
        <x:v>15612</x:v>
      </x:c>
      <x:c r="G196" s="94" t="n">
        <x:v>3037</x:v>
      </x:c>
      <x:c r="H196" s="95" t="n">
        <x:v>20</x:v>
      </x:c>
      <x:c r="I196" s="96" t="str">
        <x:v>Complete</x:v>
      </x:c>
    </x:row>
    <x:row r="197" ht="15" hidden="0" customHeight="1">
      <x:c r="A197" s="91" t="str">
        <x:v>193</x:v>
      </x:c>
      <x:c r="B197" s="92" t="str">
        <x:v>Mixed</x:v>
      </x:c>
      <x:c r="C197" s="93" t="n">
        <x:v>41</x:v>
      </x:c>
      <x:c r="D197" s="93" t="n">
        <x:v>68</x:v>
      </x:c>
      <x:c r="E197" s="93" t="n">
        <x:v>94</x:v>
      </x:c>
      <x:c r="F197" s="93" t="n">
        <x:v>10131</x:v>
      </x:c>
      <x:c r="G197" s="94" t="n">
        <x:v>2730</x:v>
      </x:c>
      <x:c r="H197" s="95" t="n">
        <x:v>27</x:v>
      </x:c>
      <x:c r="I197" s="96" t="str">
        <x:v>Complete</x:v>
      </x:c>
    </x:row>
    <x:row r="198" ht="15" hidden="0" customHeight="1">
      <x:c r="A198" s="91" t="str">
        <x:v>194</x:v>
      </x:c>
      <x:c r="B198" s="92" t="str">
        <x:v>Surgical</x:v>
      </x:c>
      <x:c r="C198" s="93" t="n">
        <x:v>62</x:v>
      </x:c>
      <x:c r="D198" s="93" t="n">
        <x:v>71</x:v>
      </x:c>
      <x:c r="E198" s="93" t="n">
        <x:v>92</x:v>
      </x:c>
      <x:c r="F198" s="93" t="n">
        <x:v>20113</x:v>
      </x:c>
      <x:c r="G198" s="94" t="n">
        <x:v>3632</x:v>
      </x:c>
      <x:c r="H198" s="95" t="n">
        <x:v>9</x:v>
      </x:c>
      <x:c r="I198" s="96" t="str">
        <x:v>Complete</x:v>
      </x:c>
    </x:row>
    <x:row r="199" ht="15" hidden="0" customHeight="1">
      <x:c r="A199" s="91" t="str">
        <x:v>195</x:v>
      </x:c>
      <x:c r="B199" s="92" t="str">
        <x:v>Surgical</x:v>
      </x:c>
      <x:c r="C199" s="93" t="n">
        <x:v>58</x:v>
      </x:c>
      <x:c r="D199" s="93" t="n">
        <x:v>73</x:v>
      </x:c>
      <x:c r="E199" s="93" t="n">
        <x:v>72</x:v>
      </x:c>
      <x:c r="F199" s="93" t="n">
        <x:v>5567</x:v>
      </x:c>
      <x:c r="G199" s="94" t="n">
        <x:v>3359</x:v>
      </x:c>
      <x:c r="H199" s="95" t="n">
        <x:v>15</x:v>
      </x:c>
      <x:c r="I199" s="96" t="str">
        <x:v>Complete</x:v>
      </x:c>
    </x:row>
    <x:row r="200" ht="15" hidden="0" customHeight="1">
      <x:c r="A200" s="91" t="str">
        <x:v>196</x:v>
      </x:c>
      <x:c r="B200" s="92" t="str">
        <x:v>Mixed</x:v>
      </x:c>
      <x:c r="C200" s="93" t="n">
        <x:v>44</x:v>
      </x:c>
      <x:c r="D200" s="93" t="n">
        <x:v>65</x:v>
      </x:c>
      <x:c r="E200" s="93" t="n">
        <x:v>95</x:v>
      </x:c>
      <x:c r="F200" s="93" t="n">
        <x:v>31139</x:v>
      </x:c>
      <x:c r="G200" s="94" t="n">
        <x:v>6325</x:v>
      </x:c>
      <x:c r="H200" s="95" t="n">
        <x:v>21</x:v>
      </x:c>
      <x:c r="I200" s="96" t="str">
        <x:v>Complete</x:v>
      </x:c>
    </x:row>
    <x:row r="201" ht="15" hidden="0" customHeight="1">
      <x:c r="A201" s="91" t="str">
        <x:v>197</x:v>
      </x:c>
      <x:c r="B201" s="92" t="str">
        <x:v>Mixed</x:v>
      </x:c>
      <x:c r="C201" s="93" t="n">
        <x:v>42</x:v>
      </x:c>
      <x:c r="D201" s="93" t="n">
        <x:v>66</x:v>
      </x:c>
      <x:c r="E201" s="93" t="n">
        <x:v>85</x:v>
      </x:c>
      <x:c r="F201" s="93" t="n">
        <x:v>11101</x:v>
      </x:c>
      <x:c r="G201" s="94" t="n">
        <x:v>6079</x:v>
      </x:c>
      <x:c r="H201" s="95" t="n">
        <x:v>24</x:v>
      </x:c>
      <x:c r="I201" s="96" t="str">
        <x:v>Complete</x:v>
      </x:c>
    </x:row>
    <x:row r="202" ht="15" hidden="0" customHeight="1">
      <x:c r="A202" s="91" t="str">
        <x:v>198</x:v>
      </x:c>
      <x:c r="B202" s="92" t="str">
        <x:v>Mixed</x:v>
      </x:c>
      <x:c r="C202" s="93" t="n">
        <x:v>95</x:v>
      </x:c>
      <x:c r="D202" s="93" t="n">
        <x:v>85</x:v>
      </x:c>
      <x:c r="E202" s="93" t="n">
        <x:v>90</x:v>
      </x:c>
      <x:c r="F202" s="93" t="n">
        <x:v>2557</x:v>
      </x:c>
      <x:c r="G202" s="94" t="n">
        <x:v>2144</x:v>
      </x:c>
      <x:c r="H202" s="95" t="n">
        <x:v>-10</x:v>
      </x:c>
      <x:c r="I202" s="96" t="str">
        <x:v>Complete</x:v>
      </x:c>
    </x:row>
    <x:row r="203" ht="15" hidden="0" customHeight="1">
      <x:c r="A203" s="91" t="str">
        <x:v>199</x:v>
      </x:c>
      <x:c r="B203" s="92" t="str">
        <x:v>Non-surgical</x:v>
      </x:c>
      <x:c r="C203" s="93" t="n">
        <x:v>92</x:v>
      </x:c>
      <x:c r="D203" s="93" t="n">
        <x:v>90</x:v>
      </x:c>
      <x:c r="E203" s="93" t="n">
        <x:v>92</x:v>
      </x:c>
      <x:c r="F203" s="93" t="n">
        <x:v>2552</x:v>
      </x:c>
      <x:c r="G203" s="94" t="n">
        <x:v>2173</x:v>
      </x:c>
      <x:c r="H203" s="95" t="n">
        <x:v>-2</x:v>
      </x:c>
      <x:c r="I203" s="96" t="str">
        <x:v>Complete</x:v>
      </x:c>
    </x:row>
    <x:row r="204" ht="15" hidden="0" customHeight="1">
      <x:c r="A204" s="91" t="str">
        <x:v>200</x:v>
      </x:c>
      <x:c r="B204" s="92" t="str">
        <x:v>Mixed</x:v>
      </x:c>
      <x:c r="C204" s="93" t="n">
        <x:v>58</x:v>
      </x:c>
      <x:c r="D204" s="93" t="n">
        <x:v>72</x:v>
      </x:c>
      <x:c r="E204" s="93" t="n">
        <x:v>84</x:v>
      </x:c>
      <x:c r="F204" s="93" t="n">
        <x:v>14597</x:v>
      </x:c>
      <x:c r="G204" s="94" t="n">
        <x:v>2435</x:v>
      </x:c>
      <x:c r="H204" s="95" t="n">
        <x:v>14</x:v>
      </x:c>
      <x:c r="I204" s="96" t="str">
        <x:v>Complete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50" hidden="0" customWidth="1"/>
  </x:cols>
  <x:sheetData>
    <x:row r="1" ht="19.200000762939453" hidden="0" customHeight="1">
      <x:c r="A1" s="3" t="str">
        <x:v>Quality-Assurance Checks</x:v>
      </x:c>
      <x:c r="B1" s="3" t="str">
        <x:v>Quality-Assurance Checks</x:v>
      </x:c>
      <x:c r="C1" s="3" t="str">
        <x:v>Quality-Assurance Checks</x:v>
      </x:c>
      <x:c r="D1" s="3" t="str">
        <x:v>Quality-Assurance Checks</x:v>
      </x:c>
      <x:c r="E1" s="3" t="str">
        <x:v>Quality-Assurance Checks</x:v>
      </x:c>
      <x:c r="F1" s="3" t="str">
        <x:v>Quality-Assurance Checks</x:v>
      </x:c>
    </x:row>
    <x:row r="2" ht="15" hidden="0" customHeight="1">
      <x:c r="A2" s="5" t="str">
        <x:v>Expected values come from the validated manual analysis. Actual values are formula-linked to the workbook.</x:v>
      </x:c>
    </x:row>
    <x:row r="3"/>
    <x:row r="4" ht="15" hidden="0" customHeight="1">
      <x:c r="A4" s="11" t="str">
        <x:v>Check</x:v>
      </x:c>
      <x:c r="B4" s="11" t="str">
        <x:v>Expected</x:v>
      </x:c>
      <x:c r="C4" s="11" t="str">
        <x:v>Actual</x:v>
      </x:c>
      <x:c r="D4" s="11" t="str">
        <x:v>Difference</x:v>
      </x:c>
      <x:c r="E4" s="11" t="str">
        <x:v>Status</x:v>
      </x:c>
      <x:c r="F4" s="11" t="str">
        <x:v>Note</x:v>
      </x:c>
    </x:row>
    <x:row r="5" ht="15" hidden="0" customHeight="1">
      <x:c r="A5" s="23" t="str">
        <x:v>Website records</x:v>
      </x:c>
      <x:c r="B5" s="16" t="n">
        <x:v>200</x:v>
      </x:c>
      <x:c r="C5" s="16" t="n">
        <x:f>COUNTA('Manual Data'!$A$5:$A$204)</x:f>
        <x:v>200</x:v>
      </x:c>
      <x:c r="D5" s="16" t="n">
        <x:f>C5-B5</x:f>
        <x:v>0</x:v>
      </x:c>
      <x:c r="E5" s="16" t="str">
        <x:f>IF(D5=0,"PASS","REVIEW")</x:f>
        <x:v>PASS</x:v>
      </x:c>
      <x:c r="F5" s="23" t="str">
        <x:v>Sample size</x:v>
      </x:c>
    </x:row>
    <x:row r="6" ht="15" hidden="0" customHeight="1">
      <x:c r="A6" s="25" t="str">
        <x:v>Surgical websites</x:v>
      </x:c>
      <x:c r="B6" s="17" t="n">
        <x:v>50</x:v>
      </x:c>
      <x:c r="C6" s="17" t="n">
        <x:f>COUNTIF('Manual Data'!$B$5:$B$204,"Surgical")</x:f>
        <x:v>50</x:v>
      </x:c>
      <x:c r="D6" s="17" t="n">
        <x:f>C6-B6</x:f>
        <x:v>0</x:v>
      </x:c>
      <x:c r="E6" s="17" t="str">
        <x:f>IF(D6=0,"PASS","REVIEW")</x:f>
        <x:v>PASS</x:v>
      </x:c>
      <x:c r="F6" s="25" t="str">
        <x:v>Sample profile</x:v>
      </x:c>
    </x:row>
    <x:row r="7" ht="15" hidden="0" customHeight="1">
      <x:c r="A7" s="25" t="str">
        <x:v>Mixed websites</x:v>
      </x:c>
      <x:c r="B7" s="17" t="n">
        <x:v>30</x:v>
      </x:c>
      <x:c r="C7" s="17" t="n">
        <x:f>COUNTIF('Manual Data'!$B$5:$B$204,"Mixed")</x:f>
        <x:v>30</x:v>
      </x:c>
      <x:c r="D7" s="17" t="n">
        <x:f>C7-B7</x:f>
        <x:v>0</x:v>
      </x:c>
      <x:c r="E7" s="17" t="str">
        <x:f>IF(D7=0,"PASS","REVIEW")</x:f>
        <x:v>PASS</x:v>
      </x:c>
      <x:c r="F7" s="25" t="str">
        <x:v>Sample profile</x:v>
      </x:c>
    </x:row>
    <x:row r="8" ht="15" hidden="0" customHeight="1">
      <x:c r="A8" s="25" t="str">
        <x:v>Non-surgical websites</x:v>
      </x:c>
      <x:c r="B8" s="17" t="n">
        <x:v>120</x:v>
      </x:c>
      <x:c r="C8" s="17" t="n">
        <x:f>COUNTIF('Manual Data'!$B$5:$B$204,"Non-surgical")</x:f>
        <x:v>120</x:v>
      </x:c>
      <x:c r="D8" s="17" t="n">
        <x:f>C8-B8</x:f>
        <x:v>0</x:v>
      </x:c>
      <x:c r="E8" s="17" t="str">
        <x:f>IF(D8=0,"PASS","REVIEW")</x:f>
        <x:v>PASS</x:v>
      </x:c>
      <x:c r="F8" s="25" t="str">
        <x:v>Sample profile</x:v>
      </x:c>
    </x:row>
    <x:row r="9" ht="15" hidden="0" customHeight="1">
      <x:c r="A9" s="25" t="str">
        <x:v>Audit 004 credential correction</x:v>
      </x:c>
      <x:c r="B9" s="17" t="str">
        <x:v>N</x:v>
      </x:c>
      <x:c r="C9" s="17" t="str">
        <x:f>'Manual Data'!V8</x:f>
        <x:v>N</x:v>
      </x:c>
      <x:c r="D9" s="17" t="n">
        <x:f>IF(C9=B9,0,1)</x:f>
        <x:v>0</x:v>
      </x:c>
      <x:c r="E9" s="17" t="str">
        <x:f>IF(D9=0,"PASS","REVIEW")</x:f>
        <x:v>PASS</x:v>
      </x:c>
      <x:c r="F9" s="25" t="str">
        <x:v>Confirmed post-audit correction</x:v>
      </x:c>
    </x:row>
    <x:row r="10" ht="15" hidden="0" customHeight="1">
      <x:c r="A10" s="25" t="str">
        <x:v>Identifiable practitioner = Y but named = N</x:v>
      </x:c>
      <x:c r="B10" s="17" t="n">
        <x:v>0</x:v>
      </x:c>
      <x:c r="C10" s="17" t="n">
        <x:f>COUNTIFS('Manual Data'!$T$5:$T$204,"Y",'Manual Data'!$U$5:$U$204,"N")</x:f>
        <x:v>0</x:v>
      </x:c>
      <x:c r="D10" s="17" t="n">
        <x:f>C10-B10</x:f>
        <x:v>0</x:v>
      </x:c>
      <x:c r="E10" s="17" t="str">
        <x:f>IF(D10=0,"PASS","REVIEW")</x:f>
        <x:v>PASS</x:v>
      </x:c>
      <x:c r="F10" s="25" t="str">
        <x:v>Logical consistency</x:v>
      </x:c>
    </x:row>
    <x:row r="11" ht="15" hidden="0" customHeight="1">
      <x:c r="A11" s="25" t="str">
        <x:v>Named = N but credential not N/A</x:v>
      </x:c>
      <x:c r="B11" s="17" t="n">
        <x:v>0</x:v>
      </x:c>
      <x:c r="C11" s="17" t="n">
        <x:f>COUNTIFS('Manual Data'!$U$5:$U$204,"N",'Manual Data'!$V$5:$V$204,"&lt;&gt;N/A")</x:f>
        <x:v>0</x:v>
      </x:c>
      <x:c r="D11" s="17" t="n">
        <x:f>C11-B11</x:f>
        <x:v>0</x:v>
      </x:c>
      <x:c r="E11" s="17" t="str">
        <x:f>IF(D11=0,"PASS","REVIEW")</x:f>
        <x:v>PASS</x:v>
      </x:c>
      <x:c r="F11" s="25" t="str">
        <x:v>N/A rule</x:v>
      </x:c>
    </x:row>
    <x:row r="12" ht="15" hidden="0" customHeight="1">
      <x:c r="A12" s="25" t="str">
        <x:v>Named = Y but credential = N/A</x:v>
      </x:c>
      <x:c r="B12" s="17" t="n">
        <x:v>0</x:v>
      </x:c>
      <x:c r="C12" s="17" t="n">
        <x:f>COUNTIFS('Manual Data'!$U$5:$U$204,"Y",'Manual Data'!$V$5:$V$204,"N/A")</x:f>
        <x:v>0</x:v>
      </x:c>
      <x:c r="D12" s="17" t="n">
        <x:f>C12-B12</x:f>
        <x:v>0</x:v>
      </x:c>
      <x:c r="E12" s="17" t="str">
        <x:f>IF(D12=0,"PASS","REVIEW")</x:f>
        <x:v>PASS</x:v>
      </x:c>
      <x:c r="F12" s="25" t="str">
        <x:v>Correction should resolve the edge case</x:v>
      </x:c>
    </x:row>
    <x:row r="13" ht="15" hidden="0" customHeight="1">
      <x:c r="A13" s="25" t="str">
        <x:v>Price on site and booking-flow-only both Y</x:v>
      </x:c>
      <x:c r="B13" s="17" t="n">
        <x:v>0</x:v>
      </x:c>
      <x:c r="C13" s="17" t="n">
        <x:f>COUNTIFS('Manual Data'!$O$5:$O$204,"Y",'Manual Data'!$Q$5:$Q$204,"Y")</x:f>
        <x:v>0</x:v>
      </x:c>
      <x:c r="D13" s="17" t="n">
        <x:f>C13-B13</x:f>
        <x:v>0</x:v>
      </x:c>
      <x:c r="E13" s="17" t="str">
        <x:f>IF(D13=0,"PASS","REVIEW")</x:f>
        <x:v>PASS</x:v>
      </x:c>
      <x:c r="F13" s="25" t="str">
        <x:v>Booking-flow price checked only if no site price</x:v>
      </x:c>
    </x:row>
    <x:row r="14" ht="15" hidden="0" customHeight="1">
      <x:c r="A14" s="25" t="str">
        <x:v>Information/action profiles sum</x:v>
      </x:c>
      <x:c r="B14" s="17" t="n">
        <x:v>200</x:v>
      </x:c>
      <x:c r="C14" s="17" t="n">
        <x:f>SUM('Derived Flags'!$AB$5:$AB$204)+SUM('Derived Flags'!$AC$5:$AC$204)+SUM('Derived Flags'!$AD$5:$AD$204)+SUM('Derived Flags'!$AE$5:$AE$204)</x:f>
        <x:v>200</x:v>
      </x:c>
      <x:c r="D14" s="17" t="n">
        <x:f>C14-B14</x:f>
        <x:v>0</x:v>
      </x:c>
      <x:c r="E14" s="17" t="str">
        <x:f>IF(D14=0,"PASS","REVIEW")</x:f>
        <x:v>PASS</x:v>
      </x:c>
      <x:c r="F14" s="25" t="str">
        <x:v>Mutually exclusive profiles</x:v>
      </x:c>
    </x:row>
    <x:row r="15" ht="15" hidden="0" customHeight="1">
      <x:c r="A15" s="25" t="str">
        <x:v>Price visibility categories sum</x:v>
      </x:c>
      <x:c r="B15" s="17" t="n">
        <x:v>200</x:v>
      </x:c>
      <x:c r="C15" s="17" t="n">
        <x:f>SUM('Derived Flags'!$C$5:$C$204)+SUM('Derived Flags'!$AJ$5:$AJ$204)</x:f>
        <x:v>200</x:v>
      </x:c>
      <x:c r="D15" s="17" t="n">
        <x:f>C15-B15</x:f>
        <x:v>0</x:v>
      </x:c>
      <x:c r="E15" s="17" t="str">
        <x:f>IF(D15=0,"PASS","REVIEW")</x:f>
        <x:v>PASS</x:v>
      </x:c>
      <x:c r="F15" s="25" t="str">
        <x:v>Mutually exclusive price categories</x:v>
      </x:c>
    </x:row>
    <x:row r="16" ht="15" hidden="0" customHeight="1">
      <x:c r="A16" s="25" t="str">
        <x:v>Action without complete core information</x:v>
      </x:c>
      <x:c r="B16" s="17" t="n">
        <x:v>102</x:v>
      </x:c>
      <x:c r="C16" s="17" t="n">
        <x:f>'Published Results'!F23</x:f>
        <x:v>102</x:v>
      </x:c>
      <x:c r="D16" s="17" t="n">
        <x:f>C16-B16</x:f>
        <x:v>0</x:v>
      </x:c>
      <x:c r="E16" s="17" t="str">
        <x:f>IF(D16=0,"PASS","REVIEW")</x:f>
        <x:v>PASS</x:v>
      </x:c>
      <x:c r="F16" s="25" t="str">
        <x:v>Key report result</x:v>
      </x:c>
    </x:row>
    <x:row r="17" ht="15" hidden="0" customHeight="1">
      <x:c r="A17" s="25" t="str">
        <x:v>Neither risks nor suitability</x:v>
      </x:c>
      <x:c r="B17" s="17" t="n">
        <x:v>96</x:v>
      </x:c>
      <x:c r="C17" s="17" t="n">
        <x:f>'Published Results'!F18</x:f>
        <x:v>96</x:v>
      </x:c>
      <x:c r="D17" s="17" t="n">
        <x:f>C17-B17</x:f>
        <x:v>0</x:v>
      </x:c>
      <x:c r="E17" s="17" t="str">
        <x:f>IF(D17=0,"PASS","REVIEW")</x:f>
        <x:v>PASS</x:v>
      </x:c>
      <x:c r="F17" s="25" t="str">
        <x:v>Key report result</x:v>
      </x:c>
    </x:row>
    <x:row r="18" ht="15" hidden="0" customHeight="1">
      <x:c r="A18" s="25" t="str">
        <x:v>Complete core information</x:v>
      </x:c>
      <x:c r="B18" s="17" t="n">
        <x:v>77</x:v>
      </x:c>
      <x:c r="C18" s="17" t="n">
        <x:f>'Published Results'!F12</x:f>
        <x:v>77</x:v>
      </x:c>
      <x:c r="D18" s="17" t="n">
        <x:f>C18-B18</x:f>
        <x:v>0</x:v>
      </x:c>
      <x:c r="E18" s="17" t="str">
        <x:f>IF(D18=0,"PASS","REVIEW")</x:f>
        <x:v>PASS</x:v>
      </x:c>
      <x:c r="F18" s="25" t="str">
        <x:v>Key report result</x:v>
      </x:c>
    </x:row>
    <x:row r="19" ht="15" hidden="0" customHeight="1">
      <x:c r="A19" s="25" t="str">
        <x:v>Transaction-enabled non-surgical</x:v>
      </x:c>
      <x:c r="B19" s="17" t="n">
        <x:v>56</x:v>
      </x:c>
      <x:c r="C19" s="17" t="n">
        <x:f>'Published Results'!L78</x:f>
        <x:v>56</x:v>
      </x:c>
      <x:c r="D19" s="17" t="n">
        <x:f>C19-B19</x:f>
        <x:v>0</x:v>
      </x:c>
      <x:c r="E19" s="17" t="str">
        <x:f>IF(D19=0,"PASS","REVIEW")</x:f>
        <x:v>PASS</x:v>
      </x:c>
      <x:c r="F19" s="25" t="str">
        <x:v>Key derived result</x:v>
      </x:c>
    </x:row>
    <x:row r="20" ht="15" hidden="0" customHeight="1">
      <x:c r="A20" s="25" t="str">
        <x:v>Transaction-enabled incomplete</x:v>
      </x:c>
      <x:c r="B20" s="17" t="n">
        <x:v>42</x:v>
      </x:c>
      <x:c r="C20" s="17" t="n">
        <x:f>'Published Results'!L79</x:f>
        <x:v>42</x:v>
      </x:c>
      <x:c r="D20" s="17" t="n">
        <x:f>C20-B20</x:f>
        <x:v>0</x:v>
      </x:c>
      <x:c r="E20" s="17" t="str">
        <x:f>IF(D20=0,"PASS","REVIEW")</x:f>
        <x:v>PASS</x:v>
      </x:c>
      <x:c r="F20" s="25" t="str">
        <x:v>Key derived result</x:v>
      </x:c>
    </x:row>
    <x:row r="21" ht="15" hidden="0" customHeight="1">
      <x:c r="A21" s="25" t="str">
        <x:v>Consultation-enabled surgical/mixed</x:v>
      </x:c>
      <x:c r="B21" s="17" t="n">
        <x:v>61</x:v>
      </x:c>
      <x:c r="C21" s="17" t="n">
        <x:f>'Published Results'!I83</x:f>
        <x:v>61</x:v>
      </x:c>
      <x:c r="D21" s="17" t="n">
        <x:f>C21-B21</x:f>
        <x:v>0</x:v>
      </x:c>
      <x:c r="E21" s="17" t="str">
        <x:f>IF(D21=0,"PASS","REVIEW")</x:f>
        <x:v>PASS</x:v>
      </x:c>
      <x:c r="F21" s="25" t="str">
        <x:v>Key derived result</x:v>
      </x:c>
    </x:row>
    <x:row r="22" ht="15" hidden="0" customHeight="1">
      <x:c r="A22" s="25" t="str">
        <x:v>Consultation-enabled with no price/process</x:v>
      </x:c>
      <x:c r="B22" s="17" t="n">
        <x:v>29</x:v>
      </x:c>
      <x:c r="C22" s="17" t="n">
        <x:f>'Published Results'!I84</x:f>
        <x:v>29</x:v>
      </x:c>
      <x:c r="D22" s="17" t="n">
        <x:f>C22-B22</x:f>
        <x:v>0</x:v>
      </x:c>
      <x:c r="E22" s="17" t="str">
        <x:f>IF(D22=0,"PASS","REVIEW")</x:f>
        <x:v>PASS</x:v>
      </x:c>
      <x:c r="F22" s="25" t="str">
        <x:v>Key derived result</x:v>
      </x:c>
    </x:row>
    <x:row r="23" ht="15" hidden="0" customHeight="1">
      <x:c r="A23" s="25" t="str">
        <x:v>Address found but no opening hours</x:v>
      </x:c>
      <x:c r="B23" s="17" t="n">
        <x:v>93</x:v>
      </x:c>
      <x:c r="C23" s="17" t="n">
        <x:f>'Published Results'!F58</x:f>
        <x:v>93</x:v>
      </x:c>
      <x:c r="D23" s="17" t="n">
        <x:f>C23-B23</x:f>
        <x:v>0</x:v>
      </x:c>
      <x:c r="E23" s="17" t="str">
        <x:f>IF(D23=0,"PASS","REVIEW")</x:f>
        <x:v>PASS</x:v>
      </x:c>
      <x:c r="F23" s="25" t="str">
        <x:v>Conditional 93/182 result</x:v>
      </x:c>
    </x:row>
    <x:row r="24" ht="15" hidden="0" customHeight="1">
      <x:c r="A24" s="27" t="str">
        <x:v>Full practitioner chain</x:v>
      </x:c>
      <x:c r="B24" s="18" t="n">
        <x:v>107</x:v>
      </x:c>
      <x:c r="C24" s="18" t="n">
        <x:f>'Published Results'!F49</x:f>
        <x:v>107</x:v>
      </x:c>
      <x:c r="D24" s="18" t="n">
        <x:f>C24-B24</x:f>
        <x:v>0</x:v>
      </x:c>
      <x:c r="E24" s="18" t="str">
        <x:f>IF(D24=0,"PASS","REVIEW")</x:f>
        <x:v>PASS</x:v>
      </x:c>
      <x:c r="F24" s="27" t="str">
        <x:v>Key report result</x:v>
      </x:c>
    </x:row>
    <x:row r="25" ht="15" hidden="0" customHeight="1">
      <x:c r="A25" s="125" t="str">
        <x:v>Valid mobile performance records</x:v>
      </x:c>
      <x:c r="B25" s="127" t="n">
        <x:v>200</x:v>
      </x:c>
      <x:c r="C25" s="127" t="n">
        <x:f>COUNT('Technical Data'!$C$5:$C$204)</x:f>
        <x:v>200</x:v>
      </x:c>
      <x:c r="D25" s="127" t="n">
        <x:f>C25-B25</x:f>
        <x:v>0</x:v>
      </x:c>
      <x:c r="E25" s="147" t="str">
        <x:f>IF(D25=0,"PASS","CHECK")</x:f>
        <x:v>PASS</x:v>
      </x:c>
      <x:c r="F25" s="125" t="str">
        <x:v>Final technical denominator</x:v>
      </x:c>
    </x:row>
    <x:row r="26" ht="15" hidden="0" customHeight="1">
      <x:c r="A26" s="125" t="str">
        <x:v>Valid desktop performance records</x:v>
      </x:c>
      <x:c r="B26" s="127" t="n">
        <x:v>199</x:v>
      </x:c>
      <x:c r="C26" s="127" t="n">
        <x:f>COUNT('Technical Data'!$D$5:$D$204)</x:f>
        <x:v>199</x:v>
      </x:c>
      <x:c r="D26" s="127" t="n">
        <x:f>C26-B26</x:f>
        <x:v>0</x:v>
      </x:c>
      <x:c r="E26" s="147" t="str">
        <x:f>IF(D26=0,"PASS","CHECK")</x:f>
        <x:v>PASS</x:v>
      </x:c>
      <x:c r="F26" s="125" t="str">
        <x:v>Clinic 092 error excluded</x:v>
      </x:c>
    </x:row>
    <x:row r="27" ht="15" hidden="0" customHeight="1">
      <x:c r="A27" s="125" t="str">
        <x:v>Valid mobile accessibility records</x:v>
      </x:c>
      <x:c r="B27" s="127" t="n">
        <x:v>200</x:v>
      </x:c>
      <x:c r="C27" s="127" t="n">
        <x:f>COUNT('Technical Data'!$E$5:$E$204)</x:f>
        <x:v>200</x:v>
      </x:c>
      <x:c r="D27" s="127" t="n">
        <x:f>C27-B27</x:f>
        <x:v>0</x:v>
      </x:c>
      <x:c r="E27" s="147" t="str">
        <x:f>IF(D27=0,"PASS","CHECK")</x:f>
        <x:v>PASS</x:v>
      </x:c>
      <x:c r="F27" s="125" t="str">
        <x:v>Final technical denominator</x:v>
      </x:c>
    </x:row>
    <x:row r="28" ht="15" hidden="0" customHeight="1">
      <x:c r="A28" s="125" t="str">
        <x:v>Valid mobile LCP records</x:v>
      </x:c>
      <x:c r="B28" s="127" t="n">
        <x:v>200</x:v>
      </x:c>
      <x:c r="C28" s="127" t="n">
        <x:f>COUNT('Technical Data'!$F$5:$F$204)</x:f>
        <x:v>200</x:v>
      </x:c>
      <x:c r="D28" s="127" t="n">
        <x:f>C28-B28</x:f>
        <x:v>0</x:v>
      </x:c>
      <x:c r="E28" s="147" t="str">
        <x:f>IF(D28=0,"PASS","CHECK")</x:f>
        <x:v>PASS</x:v>
      </x:c>
      <x:c r="F28" s="125" t="str">
        <x:v>Final technical denominator</x:v>
      </x:c>
    </x:row>
    <x:row r="29" ht="15" hidden="0" customHeight="1">
      <x:c r="A29" s="125" t="str">
        <x:v>Valid mobile FCP records</x:v>
      </x:c>
      <x:c r="B29" s="127" t="n">
        <x:v>199</x:v>
      </x:c>
      <x:c r="C29" s="127" t="n">
        <x:f>COUNT('Technical Data'!$G$5:$G$204)</x:f>
        <x:v>199</x:v>
      </x:c>
      <x:c r="D29" s="127" t="n">
        <x:f>C29-B29</x:f>
        <x:v>0</x:v>
      </x:c>
      <x:c r="E29" s="147" t="str">
        <x:f>IF(D29=0,"PASS","CHECK")</x:f>
        <x:v>PASS</x:v>
      </x:c>
      <x:c r="F29" s="125" t="str">
        <x:v>Clinic 122 unavailable</x:v>
      </x:c>
    </x:row>
    <x:row r="30" ht="15" hidden="0" customHeight="1">
      <x:c r="A30" s="125" t="str">
        <x:v>Mobile performance scores 90–100</x:v>
      </x:c>
      <x:c r="B30" s="127" t="n">
        <x:v>12</x:v>
      </x:c>
      <x:c r="C30" s="127" t="n">
        <x:f>COUNTIF('Technical Data'!$C$5:$C$204,"&gt;=90")</x:f>
        <x:v>12</x:v>
      </x:c>
      <x:c r="D30" s="127" t="n">
        <x:f>C30-B30</x:f>
        <x:v>0</x:v>
      </x:c>
      <x:c r="E30" s="147" t="str">
        <x:f>IF(D30=0,"PASS","CHECK")</x:f>
        <x:v>PASS</x:v>
      </x:c>
      <x:c r="F30" s="125" t="str">
        <x:v>Key technical result</x:v>
      </x:c>
    </x:row>
    <x:row r="31" ht="15" hidden="0" customHeight="1">
      <x:c r="A31" s="125" t="str">
        <x:v>Desktop higher than mobile</x:v>
      </x:c>
      <x:c r="B31" s="127" t="n">
        <x:v>183</x:v>
      </x:c>
      <x:c r="C31" s="127" t="n">
        <x:f>COUNTIF('Technical Data'!$H$5:$H$204,"&gt;0")</x:f>
        <x:v>183</x:v>
      </x:c>
      <x:c r="D31" s="127" t="n">
        <x:f>C31-B31</x:f>
        <x:v>0</x:v>
      </x:c>
      <x:c r="E31" s="147" t="str">
        <x:f>IF(D31=0,"PASS","CHECK")</x:f>
        <x:v>PASS</x:v>
      </x:c>
      <x:c r="F31" s="125" t="str">
        <x:v>Paired valid performance scores</x:v>
      </x:c>
    </x:row>
    <x:row r="32" ht="15" hidden="0" customHeight="1">
      <x:c r="A32" s="125" t="str">
        <x:v>Mobile LCP above 4 seconds</x:v>
      </x:c>
      <x:c r="B32" s="127" t="n">
        <x:v>168</x:v>
      </x:c>
      <x:c r="C32" s="127" t="n">
        <x:f>COUNTIF('Technical Data'!$F$5:$F$204,"&gt;4000")</x:f>
        <x:v>168</x:v>
      </x:c>
      <x:c r="D32" s="127" t="n">
        <x:f>C32-B32</x:f>
        <x:v>0</x:v>
      </x:c>
      <x:c r="E32" s="147" t="str">
        <x:f>IF(D32=0,"PASS","CHECK")</x:f>
        <x:v>PASS</x:v>
      </x:c>
      <x:c r="F32" s="125" t="str">
        <x:v>Key technical result</x:v>
      </x:c>
    </x:row>
    <x:row r="33" ht="15" hidden="0" customHeight="1">
      <x:c r="A33" s="125" t="str">
        <x:v>Mobile FCP above 3 seconds</x:v>
      </x:c>
      <x:c r="B33" s="127" t="n">
        <x:v>141</x:v>
      </x:c>
      <x:c r="C33" s="127" t="n">
        <x:f>COUNTIF('Technical Data'!$G$5:$G$204,"&gt;3000")</x:f>
        <x:v>141</x:v>
      </x:c>
      <x:c r="D33" s="127" t="n">
        <x:f>C33-B33</x:f>
        <x:v>0</x:v>
      </x:c>
      <x:c r="E33" s="147" t="str">
        <x:f>IF(D33=0,"PASS","CHECK")</x:f>
        <x:v>PASS</x:v>
      </x:c>
      <x:c r="F33" s="125" t="str">
        <x:v>Key technical result</x:v>
      </x:c>
    </x:row>
  </x:sheetData>
  <x:mergeCells>
    <x:mergeCell ref="A1:F1"/>
    <x:mergeCell ref="A2:F2"/>
  </x:mergeCells>
  <x:conditionalFormatting sqref="E5:E24">
    <x:cfRule type="containsText" dxfId="1" priority="1" operator="containsText" text="PASS"/>
    <x:cfRule type="containsText" dxfId="2" priority="2" operator="containsText" text="REVIEW"/>
  </x:conditionalFormatting>
  <x:pageMargins left="0.7" right="0.7" top="0.75" bottom="0.75" header="0.3" footer="0.3"/>
</x:worksheet>
</file>